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_INVESTICE\0_VEREJNE_ZAKAZKY\2021\Zamek - kotelna\VV\"/>
    </mc:Choice>
  </mc:AlternateContent>
  <bookViews>
    <workbookView xWindow="0" yWindow="0" windowWidth="18780" windowHeight="10215" firstSheet="1" activeTab="1"/>
  </bookViews>
  <sheets>
    <sheet name="Rekapitulace stavby" sheetId="1" state="veryHidden" r:id="rId1"/>
    <sheet name="I.Etapa SO 01-Prod..." sheetId="2" r:id="rId2"/>
  </sheets>
  <definedNames>
    <definedName name="_xlnm._FilterDatabase" localSheetId="1" hidden="1">'I.Etapa SO 01-Prod...'!$C$118:$K$146</definedName>
    <definedName name="_xlnm.Print_Titles" localSheetId="1">'I.Etapa SO 01-Prod...'!$118:$118</definedName>
    <definedName name="_xlnm.Print_Titles" localSheetId="0">'Rekapitulace stavby'!$92:$92</definedName>
    <definedName name="_xlnm.Print_Area" localSheetId="1">'I.Etapa SO 01-Prod...'!$C$106:$K$146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AY96" i="1" l="1"/>
  <c r="AX96" i="1"/>
  <c r="J37" i="2"/>
  <c r="J36" i="2"/>
  <c r="AY95" i="1" s="1"/>
  <c r="J35" i="2"/>
  <c r="AX95" i="1" s="1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J116" i="2"/>
  <c r="J115" i="2"/>
  <c r="F115" i="2"/>
  <c r="F113" i="2"/>
  <c r="E111" i="2"/>
  <c r="J92" i="2"/>
  <c r="J91" i="2"/>
  <c r="F91" i="2"/>
  <c r="F89" i="2"/>
  <c r="E87" i="2"/>
  <c r="J18" i="2"/>
  <c r="E18" i="2"/>
  <c r="F92" i="2" s="1"/>
  <c r="J17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J146" i="2"/>
  <c r="J145" i="2"/>
  <c r="J144" i="2"/>
  <c r="J141" i="2"/>
  <c r="J139" i="2"/>
  <c r="J137" i="2"/>
  <c r="J134" i="2"/>
  <c r="BK132" i="2"/>
  <c r="BK131" i="2"/>
  <c r="J130" i="2"/>
  <c r="BK128" i="2"/>
  <c r="J125" i="2"/>
  <c r="J124" i="2"/>
  <c r="AS94" i="1"/>
  <c r="BK144" i="2"/>
  <c r="J143" i="2"/>
  <c r="J142" i="2"/>
  <c r="BK140" i="2"/>
  <c r="BK137" i="2"/>
  <c r="BK136" i="2"/>
  <c r="BK135" i="2"/>
  <c r="BK133" i="2"/>
  <c r="BK130" i="2"/>
  <c r="J129" i="2"/>
  <c r="J128" i="2"/>
  <c r="BK127" i="2"/>
  <c r="BK126" i="2"/>
  <c r="BK124" i="2"/>
  <c r="BK123" i="2"/>
  <c r="J122" i="2"/>
  <c r="BK146" i="2"/>
  <c r="BK145" i="2"/>
  <c r="BK143" i="2"/>
  <c r="BK142" i="2"/>
  <c r="BK141" i="2"/>
  <c r="J140" i="2"/>
  <c r="BK139" i="2"/>
  <c r="J136" i="2"/>
  <c r="J135" i="2"/>
  <c r="BK134" i="2"/>
  <c r="J133" i="2"/>
  <c r="J132" i="2"/>
  <c r="J131" i="2"/>
  <c r="BK129" i="2"/>
  <c r="J127" i="2"/>
  <c r="J126" i="2"/>
  <c r="BK125" i="2"/>
  <c r="J123" i="2"/>
  <c r="BK122" i="2"/>
  <c r="BK121" i="2" l="1"/>
  <c r="J121" i="2"/>
  <c r="J98" i="2" s="1"/>
  <c r="T121" i="2"/>
  <c r="T138" i="2"/>
  <c r="R121" i="2"/>
  <c r="P138" i="2"/>
  <c r="P121" i="2"/>
  <c r="P120" i="2" s="1"/>
  <c r="P119" i="2" s="1"/>
  <c r="AU95" i="1" s="1"/>
  <c r="BK138" i="2"/>
  <c r="J138" i="2"/>
  <c r="J99" i="2"/>
  <c r="R138" i="2"/>
  <c r="E85" i="2"/>
  <c r="J89" i="2"/>
  <c r="F116" i="2"/>
  <c r="BE124" i="2"/>
  <c r="BE128" i="2"/>
  <c r="BE132" i="2"/>
  <c r="BE137" i="2"/>
  <c r="BE143" i="2"/>
  <c r="BE146" i="2"/>
  <c r="BE125" i="2"/>
  <c r="BE126" i="2"/>
  <c r="BE134" i="2"/>
  <c r="BE135" i="2"/>
  <c r="BE136" i="2"/>
  <c r="BE139" i="2"/>
  <c r="BE141" i="2"/>
  <c r="BE122" i="2"/>
  <c r="BE123" i="2"/>
  <c r="BE127" i="2"/>
  <c r="BE129" i="2"/>
  <c r="BE130" i="2"/>
  <c r="BE131" i="2"/>
  <c r="BE133" i="2"/>
  <c r="BE140" i="2"/>
  <c r="BE142" i="2"/>
  <c r="BE144" i="2"/>
  <c r="BE145" i="2"/>
  <c r="F34" i="2"/>
  <c r="BA95" i="1" s="1"/>
  <c r="J34" i="2"/>
  <c r="AW95" i="1" s="1"/>
  <c r="F36" i="2"/>
  <c r="BC95" i="1" s="1"/>
  <c r="BB96" i="1"/>
  <c r="F37" i="2"/>
  <c r="BD95" i="1" s="1"/>
  <c r="BA96" i="1"/>
  <c r="BC96" i="1"/>
  <c r="F35" i="2"/>
  <c r="BB95" i="1" s="1"/>
  <c r="AW96" i="1"/>
  <c r="BD96" i="1"/>
  <c r="T120" i="2" l="1"/>
  <c r="T119" i="2" s="1"/>
  <c r="R120" i="2"/>
  <c r="R119" i="2"/>
  <c r="AU96" i="1"/>
  <c r="AU94" i="1" s="1"/>
  <c r="BK120" i="2"/>
  <c r="J120" i="2" s="1"/>
  <c r="J97" i="2" s="1"/>
  <c r="BC94" i="1"/>
  <c r="W32" i="1" s="1"/>
  <c r="AV96" i="1"/>
  <c r="AT96" i="1" s="1"/>
  <c r="AZ96" i="1"/>
  <c r="BB94" i="1"/>
  <c r="W31" i="1" s="1"/>
  <c r="BA94" i="1"/>
  <c r="W30" i="1" s="1"/>
  <c r="BD94" i="1"/>
  <c r="W33" i="1" s="1"/>
  <c r="J33" i="2"/>
  <c r="AV95" i="1" s="1"/>
  <c r="AT95" i="1" s="1"/>
  <c r="F33" i="2"/>
  <c r="AZ95" i="1"/>
  <c r="BK119" i="2" l="1"/>
  <c r="J119" i="2"/>
  <c r="J96" i="2"/>
  <c r="AZ94" i="1"/>
  <c r="AV94" i="1" s="1"/>
  <c r="AK29" i="1" s="1"/>
  <c r="AW94" i="1"/>
  <c r="AK30" i="1" s="1"/>
  <c r="AY94" i="1"/>
  <c r="AX94" i="1"/>
  <c r="W29" i="1" l="1"/>
  <c r="J30" i="2"/>
  <c r="AG95" i="1"/>
  <c r="AN95" i="1"/>
  <c r="AG96" i="1"/>
  <c r="AN96" i="1"/>
  <c r="AT94" i="1"/>
  <c r="J39" i="2" l="1"/>
  <c r="AG94" i="1"/>
  <c r="AN94" i="1"/>
  <c r="AK26" i="1" l="1"/>
  <c r="AK35" i="1"/>
</calcChain>
</file>

<file path=xl/sharedStrings.xml><?xml version="1.0" encoding="utf-8"?>
<sst xmlns="http://schemas.openxmlformats.org/spreadsheetml/2006/main" count="640" uniqueCount="221">
  <si>
    <t>Export Komplet</t>
  </si>
  <si>
    <t/>
  </si>
  <si>
    <t>2.0</t>
  </si>
  <si>
    <t>ZAMOK</t>
  </si>
  <si>
    <t>False</t>
  </si>
  <si>
    <t>{8e455a19-62d8-4ee6-85f3-5d825873e58b}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</si>
  <si>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</si>
  <si>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</si>
  <si>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</si>
  <si>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</si>
  <si>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</si>
  <si>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</si>
  <si>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</si>
  <si>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</si>
  <si>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2021/058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</si>
  <si>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</si>
  <si>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</si>
  <si>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ústředního vytápění a kotelny v zámku - změna zdroje vytápění</t>
  </si>
  <si>
    <t>KSO:</t>
  </si>
  <si>
    <t>CC-CZ:</t>
  </si>
  <si>
    <t>Místo:</t>
  </si>
  <si>
    <t>Horažďovice</t>
  </si>
  <si>
    <t>Datum:</t>
  </si>
  <si>
    <t>16. 6. 2021</t>
  </si>
  <si>
    <t>Zadavatel:</t>
  </si>
  <si>
    <t>IČ:</t>
  </si>
  <si>
    <t>Město Horažďovice, Mírové náměstí 1, Horažďovice</t>
  </si>
  <si>
    <t>DIČ:</t>
  </si>
  <si>
    <t>Uchazeč:</t>
  </si>
  <si>
    <t>Vyplň údaj</t>
  </si>
  <si>
    <t>Projektant:</t>
  </si>
  <si>
    <t>THERMOLUFT KT s.r.o.</t>
  </si>
  <si>
    <t>True</t>
  </si>
  <si>
    <t>Zpracovatel:</t>
  </si>
  <si>
    <t>Jan Štětka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</si>
  <si>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</si>
  <si>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</si>
  <si>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</si>
  <si>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</si>
  <si>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</si>
  <si>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</si>
  <si>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</si>
  <si>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</si>
  <si>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</si>
  <si>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</si>
  <si>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</si>
  <si>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</si>
  <si>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</si>
  <si>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</si>
  <si>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</si>
  <si>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</si>
  <si>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</si>
  <si>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</si>
  <si>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</si>
  <si>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</si>
  <si>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</si>
  <si>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</si>
  <si>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</si>
  <si>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</si>
  <si>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</si>
  <si>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</si>
  <si>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</si>
  <si>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</si>
  <si>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</si>
  <si>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</si>
  <si>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</si>
  <si>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</si>
  <si>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</si>
  <si>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</si>
  <si>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</si>
  <si>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</si>
  <si>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</si>
  <si>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</si>
  <si>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</si>
  <si>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</si>
  <si>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</si>
  <si>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</si>
  <si>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</si>
  <si>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</si>
  <si>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</si>
  <si>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</si>
  <si>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2021/058-1</t>
  </si>
  <si>
    <t>SO 01 - Prodloužení plynovodu + plynovodní přípojka</t>
  </si>
  <si>
    <t>STA</t>
  </si>
  <si>
    <t>1</t>
  </si>
  <si>
    <t>{27906f9f-667b-4a0f-998c-99e5666d81ae}</t>
  </si>
  <si>
    <t>2</t>
  </si>
  <si>
    <t>2021/058-2</t>
  </si>
  <si>
    <t>SO 02 - Domovní plynovod</t>
  </si>
  <si>
    <t>{744fe9ff-dbc9-4f8e-ba70-17c61ed70892}</t>
  </si>
  <si>
    <t>KRYCÍ LIST SOUPISU PRACÍ</t>
  </si>
  <si>
    <t>Objekt:</t>
  </si>
  <si>
    <t>2021/058-1 - SO 01 - Prodloužení plynovodu + plynovodní přípojka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</si>
  <si>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</si>
  <si>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</si>
  <si>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</si>
  <si>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</si>
  <si>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</si>
  <si>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</si>
  <si>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</si>
  <si>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790 -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</si>
  <si>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</si>
  <si>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</si>
  <si>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</si>
  <si>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</si>
  <si>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</si>
  <si>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</si>
  <si>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</si>
  <si>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</si>
  <si>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</si>
  <si>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</si>
  <si>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</si>
  <si>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</si>
  <si>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</si>
  <si>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</si>
  <si>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</si>
  <si>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</si>
  <si>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</si>
  <si>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</si>
  <si>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13</t>
  </si>
  <si>
    <t>K</t>
  </si>
  <si>
    <t>723.000</t>
  </si>
  <si>
    <t>Uzavření stávající plynovodu DN100/200 kPa pomocí balonovací soupravy</t>
  </si>
  <si>
    <t>kpl</t>
  </si>
  <si>
    <t>16</t>
  </si>
  <si>
    <t>365447030</t>
  </si>
  <si>
    <t>25</t>
  </si>
  <si>
    <t>723.000.1</t>
  </si>
  <si>
    <t>Úprava stávajícího plynovodního řadu pro napojení prodloužení plynovodu</t>
  </si>
  <si>
    <t>kus</t>
  </si>
  <si>
    <t>1321302001</t>
  </si>
  <si>
    <t>3</t>
  </si>
  <si>
    <t>723.001</t>
  </si>
  <si>
    <t>Závitová přechodka d40/DN32 s odvzdušněním a kulovým kohoutem  DN32 (HUP) (l=200 mm)</t>
  </si>
  <si>
    <t>803200622</t>
  </si>
  <si>
    <t>4</t>
  </si>
  <si>
    <t>723.002</t>
  </si>
  <si>
    <t>Montáž závitové přechodky s HUP</t>
  </si>
  <si>
    <t>1648990144</t>
  </si>
  <si>
    <t>5</t>
  </si>
  <si>
    <t>723.003</t>
  </si>
  <si>
    <t>Zaslepení plynovodu d63</t>
  </si>
  <si>
    <t>901762143</t>
  </si>
  <si>
    <t>6</t>
  </si>
  <si>
    <t>723.004</t>
  </si>
  <si>
    <t>Zemní přechodka DN50/d63</t>
  </si>
  <si>
    <t>-1750848646</t>
  </si>
  <si>
    <t>10</t>
  </si>
  <si>
    <t>723.005</t>
  </si>
  <si>
    <t>Navrtávací odbočkový T-kus d63/d40</t>
  </si>
  <si>
    <t>-920784189</t>
  </si>
  <si>
    <t>11</t>
  </si>
  <si>
    <t>723.006</t>
  </si>
  <si>
    <t>Nátrubek d40</t>
  </si>
  <si>
    <t>-606721947</t>
  </si>
  <si>
    <t>12</t>
  </si>
  <si>
    <t>723.007</t>
  </si>
  <si>
    <t>Koleno d40 (elektrotvarovka)</t>
  </si>
  <si>
    <t>1173472181</t>
  </si>
  <si>
    <t>24</t>
  </si>
  <si>
    <t>723.009</t>
  </si>
  <si>
    <t>Plynoměrová skříň (1800x1500x500 mm)</t>
  </si>
  <si>
    <t>ks</t>
  </si>
  <si>
    <t>-365749660</t>
  </si>
  <si>
    <t>14</t>
  </si>
  <si>
    <t>723.010</t>
  </si>
  <si>
    <t>Zemní práce pro vedení plynovodu v zemi, příčný rozměr rýhy 1x0,5 m</t>
  </si>
  <si>
    <t>m</t>
  </si>
  <si>
    <t>198033323</t>
  </si>
  <si>
    <t>8</t>
  </si>
  <si>
    <t>723150355</t>
  </si>
  <si>
    <t>Redukce přes 2 DN DN 100/50</t>
  </si>
  <si>
    <t>CS ÚRS 2021 01</t>
  </si>
  <si>
    <t>1456718771</t>
  </si>
  <si>
    <t>723170115</t>
  </si>
  <si>
    <t>Potrubí plynové plastové Pe 100, PN 0,4 MPa, D 40 x 3,7 mm spojované elektrotvarovkami s ochranným pláštěm</t>
  </si>
  <si>
    <t>-1968760555</t>
  </si>
  <si>
    <t>9</t>
  </si>
  <si>
    <t>723170117</t>
  </si>
  <si>
    <t>Potrubí plynové plastové Pe 100, PN 0,4 MPa, D 63 x 5,8 mm spojované elektrotvarovkami s ochranným pláštěm</t>
  </si>
  <si>
    <t>1911269599</t>
  </si>
  <si>
    <t>22</t>
  </si>
  <si>
    <t>723.012</t>
  </si>
  <si>
    <t>Signální fólie</t>
  </si>
  <si>
    <t>468534565</t>
  </si>
  <si>
    <t>23</t>
  </si>
  <si>
    <t>723.013</t>
  </si>
  <si>
    <t>Signalizační vodič</t>
  </si>
  <si>
    <t>1425232112</t>
  </si>
  <si>
    <t>790</t>
  </si>
  <si>
    <t>Ostatní</t>
  </si>
  <si>
    <t>723.011</t>
  </si>
  <si>
    <t>Tlaková zkouška potrubí</t>
  </si>
  <si>
    <t>-1814794089</t>
  </si>
  <si>
    <t>999.001</t>
  </si>
  <si>
    <t>Montážní a těsnící materiál</t>
  </si>
  <si>
    <t>kg</t>
  </si>
  <si>
    <t>-430502355</t>
  </si>
  <si>
    <t>999.003</t>
  </si>
  <si>
    <t>Koordinační činnost</t>
  </si>
  <si>
    <t>1622700882</t>
  </si>
  <si>
    <t>17</t>
  </si>
  <si>
    <t>999.004</t>
  </si>
  <si>
    <t>Zaměření dokončeného plynovodu, zakreslení dokumentace skutečného stavu</t>
  </si>
  <si>
    <t>1184131451</t>
  </si>
  <si>
    <t>18</t>
  </si>
  <si>
    <t>999.005</t>
  </si>
  <si>
    <t>Doprava</t>
  </si>
  <si>
    <t>1873156925</t>
  </si>
  <si>
    <t>19</t>
  </si>
  <si>
    <t>999.006</t>
  </si>
  <si>
    <t>Vytyčení ostatních sítí</t>
  </si>
  <si>
    <t>1631172543</t>
  </si>
  <si>
    <t>20</t>
  </si>
  <si>
    <t>999.007</t>
  </si>
  <si>
    <t>Výchozí revize potrubí</t>
  </si>
  <si>
    <t>-1172303858</t>
  </si>
  <si>
    <t>26</t>
  </si>
  <si>
    <t>999.008</t>
  </si>
  <si>
    <t>Stavební úpravy stávající zdi pro osazení plynoměrné skříně</t>
  </si>
  <si>
    <t>-2024888778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</si>
</sst>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04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19"/>
      <c r="AQ5" s="19"/>
      <c r="AR5" s="17"/>
      <c r="BE5" s="20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0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19"/>
      <c r="AQ6" s="19"/>
      <c r="AR6" s="17"/>
      <c r="BE6" s="20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0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0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2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0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0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2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02"/>
      <c r="BS13" s="14" t="s">
        <v>6</v>
      </c>
    </row>
    <row r="14" spans="1:74" ht="12.75">
      <c r="B14" s="18"/>
      <c r="C14" s="19"/>
      <c r="D14" s="19"/>
      <c r="E14" s="207" t="s">
        <v>29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0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2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0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02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2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0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02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2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2"/>
    </row>
    <row r="23" spans="1:71" s="1" customFormat="1" ht="16.5" customHeight="1">
      <c r="B23" s="18"/>
      <c r="C23" s="19"/>
      <c r="D23" s="19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19"/>
      <c r="AP23" s="19"/>
      <c r="AQ23" s="19"/>
      <c r="AR23" s="17"/>
      <c r="BE23" s="20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2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0" t="e">
        <f>ROUND(AG94,2)</f>
        <v>#REF!</v>
      </c>
      <c r="AL26" s="211"/>
      <c r="AM26" s="211"/>
      <c r="AN26" s="211"/>
      <c r="AO26" s="211"/>
      <c r="AP26" s="33"/>
      <c r="AQ26" s="33"/>
      <c r="AR26" s="36"/>
      <c r="BE26" s="20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2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2" t="s">
        <v>37</v>
      </c>
      <c r="M28" s="212"/>
      <c r="N28" s="212"/>
      <c r="O28" s="212"/>
      <c r="P28" s="212"/>
      <c r="Q28" s="33"/>
      <c r="R28" s="33"/>
      <c r="S28" s="33"/>
      <c r="T28" s="33"/>
      <c r="U28" s="33"/>
      <c r="V28" s="33"/>
      <c r="W28" s="212" t="s">
        <v>38</v>
      </c>
      <c r="X28" s="212"/>
      <c r="Y28" s="212"/>
      <c r="Z28" s="212"/>
      <c r="AA28" s="212"/>
      <c r="AB28" s="212"/>
      <c r="AC28" s="212"/>
      <c r="AD28" s="212"/>
      <c r="AE28" s="212"/>
      <c r="AF28" s="33"/>
      <c r="AG28" s="33"/>
      <c r="AH28" s="33"/>
      <c r="AI28" s="33"/>
      <c r="AJ28" s="33"/>
      <c r="AK28" s="212" t="s">
        <v>39</v>
      </c>
      <c r="AL28" s="212"/>
      <c r="AM28" s="212"/>
      <c r="AN28" s="212"/>
      <c r="AO28" s="212"/>
      <c r="AP28" s="33"/>
      <c r="AQ28" s="33"/>
      <c r="AR28" s="36"/>
      <c r="BE28" s="202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15">
        <v>0.21</v>
      </c>
      <c r="M29" s="214"/>
      <c r="N29" s="214"/>
      <c r="O29" s="214"/>
      <c r="P29" s="214"/>
      <c r="Q29" s="38"/>
      <c r="R29" s="38"/>
      <c r="S29" s="38"/>
      <c r="T29" s="38"/>
      <c r="U29" s="38"/>
      <c r="V29" s="38"/>
      <c r="W29" s="213" t="e">
        <f>ROUND(AZ94, 2)</f>
        <v>#REF!</v>
      </c>
      <c r="X29" s="214"/>
      <c r="Y29" s="214"/>
      <c r="Z29" s="214"/>
      <c r="AA29" s="214"/>
      <c r="AB29" s="214"/>
      <c r="AC29" s="214"/>
      <c r="AD29" s="214"/>
      <c r="AE29" s="214"/>
      <c r="AF29" s="38"/>
      <c r="AG29" s="38"/>
      <c r="AH29" s="38"/>
      <c r="AI29" s="38"/>
      <c r="AJ29" s="38"/>
      <c r="AK29" s="213" t="e">
        <f>ROUND(AV94, 2)</f>
        <v>#REF!</v>
      </c>
      <c r="AL29" s="214"/>
      <c r="AM29" s="214"/>
      <c r="AN29" s="214"/>
      <c r="AO29" s="214"/>
      <c r="AP29" s="38"/>
      <c r="AQ29" s="38"/>
      <c r="AR29" s="39"/>
      <c r="BE29" s="203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15">
        <v>0.15</v>
      </c>
      <c r="M30" s="214"/>
      <c r="N30" s="214"/>
      <c r="O30" s="214"/>
      <c r="P30" s="214"/>
      <c r="Q30" s="38"/>
      <c r="R30" s="38"/>
      <c r="S30" s="38"/>
      <c r="T30" s="38"/>
      <c r="U30" s="38"/>
      <c r="V30" s="38"/>
      <c r="W30" s="213" t="e">
        <f>ROUND(BA94, 2)</f>
        <v>#REF!</v>
      </c>
      <c r="X30" s="214"/>
      <c r="Y30" s="214"/>
      <c r="Z30" s="214"/>
      <c r="AA30" s="214"/>
      <c r="AB30" s="214"/>
      <c r="AC30" s="214"/>
      <c r="AD30" s="214"/>
      <c r="AE30" s="214"/>
      <c r="AF30" s="38"/>
      <c r="AG30" s="38"/>
      <c r="AH30" s="38"/>
      <c r="AI30" s="38"/>
      <c r="AJ30" s="38"/>
      <c r="AK30" s="213" t="e">
        <f>ROUND(AW94, 2)</f>
        <v>#REF!</v>
      </c>
      <c r="AL30" s="214"/>
      <c r="AM30" s="214"/>
      <c r="AN30" s="214"/>
      <c r="AO30" s="214"/>
      <c r="AP30" s="38"/>
      <c r="AQ30" s="38"/>
      <c r="AR30" s="39"/>
      <c r="BE30" s="203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15">
        <v>0.21</v>
      </c>
      <c r="M31" s="214"/>
      <c r="N31" s="214"/>
      <c r="O31" s="214"/>
      <c r="P31" s="214"/>
      <c r="Q31" s="38"/>
      <c r="R31" s="38"/>
      <c r="S31" s="38"/>
      <c r="T31" s="38"/>
      <c r="U31" s="38"/>
      <c r="V31" s="38"/>
      <c r="W31" s="213" t="e">
        <f>ROUND(BB94, 2)</f>
        <v>#REF!</v>
      </c>
      <c r="X31" s="214"/>
      <c r="Y31" s="214"/>
      <c r="Z31" s="214"/>
      <c r="AA31" s="214"/>
      <c r="AB31" s="214"/>
      <c r="AC31" s="214"/>
      <c r="AD31" s="214"/>
      <c r="AE31" s="214"/>
      <c r="AF31" s="38"/>
      <c r="AG31" s="38"/>
      <c r="AH31" s="38"/>
      <c r="AI31" s="38"/>
      <c r="AJ31" s="38"/>
      <c r="AK31" s="213">
        <v>0</v>
      </c>
      <c r="AL31" s="214"/>
      <c r="AM31" s="214"/>
      <c r="AN31" s="214"/>
      <c r="AO31" s="214"/>
      <c r="AP31" s="38"/>
      <c r="AQ31" s="38"/>
      <c r="AR31" s="39"/>
      <c r="BE31" s="203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15">
        <v>0.15</v>
      </c>
      <c r="M32" s="214"/>
      <c r="N32" s="214"/>
      <c r="O32" s="214"/>
      <c r="P32" s="214"/>
      <c r="Q32" s="38"/>
      <c r="R32" s="38"/>
      <c r="S32" s="38"/>
      <c r="T32" s="38"/>
      <c r="U32" s="38"/>
      <c r="V32" s="38"/>
      <c r="W32" s="213" t="e">
        <f>ROUND(BC94, 2)</f>
        <v>#REF!</v>
      </c>
      <c r="X32" s="214"/>
      <c r="Y32" s="214"/>
      <c r="Z32" s="214"/>
      <c r="AA32" s="214"/>
      <c r="AB32" s="214"/>
      <c r="AC32" s="214"/>
      <c r="AD32" s="214"/>
      <c r="AE32" s="214"/>
      <c r="AF32" s="38"/>
      <c r="AG32" s="38"/>
      <c r="AH32" s="38"/>
      <c r="AI32" s="38"/>
      <c r="AJ32" s="38"/>
      <c r="AK32" s="213">
        <v>0</v>
      </c>
      <c r="AL32" s="214"/>
      <c r="AM32" s="214"/>
      <c r="AN32" s="214"/>
      <c r="AO32" s="214"/>
      <c r="AP32" s="38"/>
      <c r="AQ32" s="38"/>
      <c r="AR32" s="39"/>
      <c r="BE32" s="203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15">
        <v>0</v>
      </c>
      <c r="M33" s="214"/>
      <c r="N33" s="214"/>
      <c r="O33" s="214"/>
      <c r="P33" s="214"/>
      <c r="Q33" s="38"/>
      <c r="R33" s="38"/>
      <c r="S33" s="38"/>
      <c r="T33" s="38"/>
      <c r="U33" s="38"/>
      <c r="V33" s="38"/>
      <c r="W33" s="213" t="e">
        <f>ROUND(BD94, 2)</f>
        <v>#REF!</v>
      </c>
      <c r="X33" s="214"/>
      <c r="Y33" s="214"/>
      <c r="Z33" s="214"/>
      <c r="AA33" s="214"/>
      <c r="AB33" s="214"/>
      <c r="AC33" s="214"/>
      <c r="AD33" s="214"/>
      <c r="AE33" s="214"/>
      <c r="AF33" s="38"/>
      <c r="AG33" s="38"/>
      <c r="AH33" s="38"/>
      <c r="AI33" s="38"/>
      <c r="AJ33" s="38"/>
      <c r="AK33" s="213">
        <v>0</v>
      </c>
      <c r="AL33" s="214"/>
      <c r="AM33" s="214"/>
      <c r="AN33" s="214"/>
      <c r="AO33" s="214"/>
      <c r="AP33" s="38"/>
      <c r="AQ33" s="38"/>
      <c r="AR33" s="39"/>
      <c r="BE33" s="20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02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16" t="s">
        <v>48</v>
      </c>
      <c r="Y35" s="217"/>
      <c r="Z35" s="217"/>
      <c r="AA35" s="217"/>
      <c r="AB35" s="217"/>
      <c r="AC35" s="42"/>
      <c r="AD35" s="42"/>
      <c r="AE35" s="42"/>
      <c r="AF35" s="42"/>
      <c r="AG35" s="42"/>
      <c r="AH35" s="42"/>
      <c r="AI35" s="42"/>
      <c r="AJ35" s="42"/>
      <c r="AK35" s="218" t="e">
        <f>SUM(AK26:AK33)</f>
        <v>#REF!</v>
      </c>
      <c r="AL35" s="217"/>
      <c r="AM35" s="217"/>
      <c r="AN35" s="217"/>
      <c r="AO35" s="21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2021/058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0" t="str">
        <f>K6</f>
        <v>Rekonstrukce ústředního vytápění a kotelny v zámku - změna zdroje vytápění</v>
      </c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1"/>
      <c r="AH85" s="241"/>
      <c r="AI85" s="241"/>
      <c r="AJ85" s="241"/>
      <c r="AK85" s="241"/>
      <c r="AL85" s="241"/>
      <c r="AM85" s="241"/>
      <c r="AN85" s="241"/>
      <c r="AO85" s="241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Horažďovice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0" t="str">
        <f>IF(AN8= "","",AN8)</f>
        <v>16. 6. 2021</v>
      </c>
      <c r="AN87" s="22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Horažďovice, Mírové náměstí 1, Horažďovice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21" t="str">
        <f>IF(E17="","",E17)</f>
        <v>THERMOLUFT KT s.r.o.</v>
      </c>
      <c r="AN89" s="222"/>
      <c r="AO89" s="222"/>
      <c r="AP89" s="222"/>
      <c r="AQ89" s="33"/>
      <c r="AR89" s="36"/>
      <c r="AS89" s="223" t="s">
        <v>56</v>
      </c>
      <c r="AT89" s="22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21" t="str">
        <f>IF(E20="","",E20)</f>
        <v>Jan Štětka</v>
      </c>
      <c r="AN90" s="222"/>
      <c r="AO90" s="222"/>
      <c r="AP90" s="222"/>
      <c r="AQ90" s="33"/>
      <c r="AR90" s="36"/>
      <c r="AS90" s="225"/>
      <c r="AT90" s="22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7"/>
      <c r="AT91" s="22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5" t="s">
        <v>57</v>
      </c>
      <c r="D92" s="236"/>
      <c r="E92" s="236"/>
      <c r="F92" s="236"/>
      <c r="G92" s="236"/>
      <c r="H92" s="70"/>
      <c r="I92" s="237" t="s">
        <v>58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8" t="s">
        <v>59</v>
      </c>
      <c r="AH92" s="236"/>
      <c r="AI92" s="236"/>
      <c r="AJ92" s="236"/>
      <c r="AK92" s="236"/>
      <c r="AL92" s="236"/>
      <c r="AM92" s="236"/>
      <c r="AN92" s="237" t="s">
        <v>60</v>
      </c>
      <c r="AO92" s="236"/>
      <c r="AP92" s="239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3" t="e">
        <f>ROUND(SUM(AG95:AG96),2)</f>
        <v>#REF!</v>
      </c>
      <c r="AH94" s="233"/>
      <c r="AI94" s="233"/>
      <c r="AJ94" s="233"/>
      <c r="AK94" s="233"/>
      <c r="AL94" s="233"/>
      <c r="AM94" s="233"/>
      <c r="AN94" s="234" t="e">
        <f>SUM(AG94,AT94)</f>
        <v>#REF!</v>
      </c>
      <c r="AO94" s="234"/>
      <c r="AP94" s="234"/>
      <c r="AQ94" s="82" t="s">
        <v>1</v>
      </c>
      <c r="AR94" s="83"/>
      <c r="AS94" s="84">
        <f>ROUND(SUM(AS95:AS96),2)</f>
        <v>0</v>
      </c>
      <c r="AT94" s="85" t="e">
        <f>ROUND(SUM(AV94:AW94),2)</f>
        <v>#REF!</v>
      </c>
      <c r="AU94" s="86" t="e">
        <f>ROUND(SUM(AU95:AU96),5)</f>
        <v>#REF!</v>
      </c>
      <c r="AV94" s="85" t="e">
        <f>ROUND(AZ94*L29,2)</f>
        <v>#REF!</v>
      </c>
      <c r="AW94" s="85" t="e">
        <f>ROUND(BA94*L30,2)</f>
        <v>#REF!</v>
      </c>
      <c r="AX94" s="85" t="e">
        <f>ROUND(BB94*L29,2)</f>
        <v>#REF!</v>
      </c>
      <c r="AY94" s="85" t="e">
        <f>ROUND(BC94*L30,2)</f>
        <v>#REF!</v>
      </c>
      <c r="AZ94" s="85" t="e">
        <f>ROUND(SUM(AZ95:AZ96),2)</f>
        <v>#REF!</v>
      </c>
      <c r="BA94" s="85" t="e">
        <f>ROUND(SUM(BA95:BA96),2)</f>
        <v>#REF!</v>
      </c>
      <c r="BB94" s="85" t="e">
        <f>ROUND(SUM(BB95:BB96),2)</f>
        <v>#REF!</v>
      </c>
      <c r="BC94" s="85" t="e">
        <f>ROUND(SUM(BC95:BC96),2)</f>
        <v>#REF!</v>
      </c>
      <c r="BD94" s="87" t="e">
        <f>ROUND(SUM(BD95:BD96),2)</f>
        <v>#REF!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24.75" customHeight="1">
      <c r="A95" s="90" t="s">
        <v>80</v>
      </c>
      <c r="B95" s="91"/>
      <c r="C95" s="92"/>
      <c r="D95" s="232" t="s">
        <v>81</v>
      </c>
      <c r="E95" s="232"/>
      <c r="F95" s="232"/>
      <c r="G95" s="232"/>
      <c r="H95" s="232"/>
      <c r="I95" s="93"/>
      <c r="J95" s="232" t="s">
        <v>82</v>
      </c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30">
        <f>'I.Etapa SO 01-Prod...'!J30</f>
        <v>0</v>
      </c>
      <c r="AH95" s="231"/>
      <c r="AI95" s="231"/>
      <c r="AJ95" s="231"/>
      <c r="AK95" s="231"/>
      <c r="AL95" s="231"/>
      <c r="AM95" s="231"/>
      <c r="AN95" s="230">
        <f>SUM(AG95,AT95)</f>
        <v>0</v>
      </c>
      <c r="AO95" s="231"/>
      <c r="AP95" s="231"/>
      <c r="AQ95" s="94" t="s">
        <v>83</v>
      </c>
      <c r="AR95" s="95"/>
      <c r="AS95" s="96">
        <v>0</v>
      </c>
      <c r="AT95" s="97">
        <f>ROUND(SUM(AV95:AW95),2)</f>
        <v>0</v>
      </c>
      <c r="AU95" s="98">
        <f>'I.Etapa SO 01-Prod...'!P119</f>
        <v>0</v>
      </c>
      <c r="AV95" s="97">
        <f>'I.Etapa SO 01-Prod...'!J33</f>
        <v>0</v>
      </c>
      <c r="AW95" s="97">
        <f>'I.Etapa SO 01-Prod...'!J34</f>
        <v>0</v>
      </c>
      <c r="AX95" s="97">
        <f>'I.Etapa SO 01-Prod...'!J35</f>
        <v>0</v>
      </c>
      <c r="AY95" s="97">
        <f>'I.Etapa SO 01-Prod...'!J36</f>
        <v>0</v>
      </c>
      <c r="AZ95" s="97">
        <f>'I.Etapa SO 01-Prod...'!F33</f>
        <v>0</v>
      </c>
      <c r="BA95" s="97">
        <f>'I.Etapa SO 01-Prod...'!F34</f>
        <v>0</v>
      </c>
      <c r="BB95" s="97">
        <f>'I.Etapa SO 01-Prod...'!F35</f>
        <v>0</v>
      </c>
      <c r="BC95" s="97">
        <f>'I.Etapa SO 01-Prod...'!F36</f>
        <v>0</v>
      </c>
      <c r="BD95" s="99">
        <f>'I.Etapa SO 01-Prod...'!F37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24.75" customHeight="1">
      <c r="A96" s="90" t="s">
        <v>80</v>
      </c>
      <c r="B96" s="91"/>
      <c r="C96" s="92"/>
      <c r="D96" s="232" t="s">
        <v>87</v>
      </c>
      <c r="E96" s="232"/>
      <c r="F96" s="232"/>
      <c r="G96" s="232"/>
      <c r="H96" s="232"/>
      <c r="I96" s="93"/>
      <c r="J96" s="232" t="s">
        <v>88</v>
      </c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30" t="e">
        <f>#REF!</f>
        <v>#REF!</v>
      </c>
      <c r="AH96" s="231"/>
      <c r="AI96" s="231"/>
      <c r="AJ96" s="231"/>
      <c r="AK96" s="231"/>
      <c r="AL96" s="231"/>
      <c r="AM96" s="231"/>
      <c r="AN96" s="230" t="e">
        <f>SUM(AG96,AT96)</f>
        <v>#REF!</v>
      </c>
      <c r="AO96" s="231"/>
      <c r="AP96" s="231"/>
      <c r="AQ96" s="94" t="s">
        <v>83</v>
      </c>
      <c r="AR96" s="95"/>
      <c r="AS96" s="101">
        <v>0</v>
      </c>
      <c r="AT96" s="102" t="e">
        <f>ROUND(SUM(AV96:AW96),2)</f>
        <v>#REF!</v>
      </c>
      <c r="AU96" s="103" t="e">
        <f>#REF!</f>
        <v>#REF!</v>
      </c>
      <c r="AV96" s="102" t="e">
        <f>#REF!</f>
        <v>#REF!</v>
      </c>
      <c r="AW96" s="102" t="e">
        <f>#REF!</f>
        <v>#REF!</v>
      </c>
      <c r="AX96" s="102" t="e">
        <f>#REF!</f>
        <v>#REF!</v>
      </c>
      <c r="AY96" s="102" t="e">
        <f>#REF!</f>
        <v>#REF!</v>
      </c>
      <c r="AZ96" s="102" t="e">
        <f>#REF!</f>
        <v>#REF!</v>
      </c>
      <c r="BA96" s="102" t="e">
        <f>#REF!</f>
        <v>#REF!</v>
      </c>
      <c r="BB96" s="102" t="e">
        <f>#REF!</f>
        <v>#REF!</v>
      </c>
      <c r="BC96" s="102" t="e">
        <f>#REF!</f>
        <v>#REF!</v>
      </c>
      <c r="BD96" s="104" t="e">
        <f>#REF!</f>
        <v>#REF!</v>
      </c>
      <c r="BT96" s="100" t="s">
        <v>84</v>
      </c>
      <c r="BV96" s="100" t="s">
        <v>78</v>
      </c>
      <c r="BW96" s="100" t="s">
        <v>89</v>
      </c>
      <c r="BX96" s="100" t="s">
        <v>5</v>
      </c>
      <c r="CL96" s="100" t="s">
        <v>1</v>
      </c>
      <c r="CM96" s="100" t="s">
        <v>86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RP0d2qd5Z+hvNvKbIOWh+idr/9yDPhwiTk9jajAViu+DZcGe6G8FuFgHxtPxX86GG2aJFSue9UDMfOZsxNozbg==" saltValue="IX2Yuk1cM5HdjS3dXDnDYhz7lKFLv3k2Aw1mqYcQfo6r2HnPJ2Zv2txd94TgXsSe09usYnVFlnadezwCuRfvx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-058-1 - SO 01 - Prod...'!C2" display="/"/>
    <hyperlink ref="A96" location="'2021-058-2 - SO 02 - Dom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tabSelected="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4" t="s">
        <v>85</v>
      </c>
    </row>
    <row r="3" spans="1:46" s="1" customFormat="1" ht="6.95" hidden="1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hidden="1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9" t="s">
        <v>16</v>
      </c>
      <c r="L6" s="17"/>
    </row>
    <row r="7" spans="1:46" s="1" customFormat="1" ht="26.25" hidden="1" customHeight="1">
      <c r="B7" s="17"/>
      <c r="E7" s="245" t="str">
        <f>'Rekapitulace stavby'!K6</f>
        <v>Rekonstrukce ústředního vytápění a kotelny v zámku - změna zdroje vytápění</v>
      </c>
      <c r="F7" s="246"/>
      <c r="G7" s="246"/>
      <c r="H7" s="246"/>
      <c r="L7" s="17"/>
    </row>
    <row r="8" spans="1:46" s="2" customFormat="1" ht="12" hidden="1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hidden="1" customHeight="1">
      <c r="A9" s="31"/>
      <c r="B9" s="36"/>
      <c r="C9" s="31"/>
      <c r="D9" s="31"/>
      <c r="E9" s="247" t="s">
        <v>92</v>
      </c>
      <c r="F9" s="248"/>
      <c r="G9" s="248"/>
      <c r="H9" s="24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16. 6. 2021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49" t="str">
        <f>'Rekapitulace stavby'!E14</f>
        <v>Vyplň údaj</v>
      </c>
      <c r="F18" s="250"/>
      <c r="G18" s="250"/>
      <c r="H18" s="25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2"/>
      <c r="B27" s="113"/>
      <c r="C27" s="112"/>
      <c r="D27" s="112"/>
      <c r="E27" s="251" t="s">
        <v>1</v>
      </c>
      <c r="F27" s="251"/>
      <c r="G27" s="251"/>
      <c r="H27" s="25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9" t="s">
        <v>40</v>
      </c>
      <c r="E33" s="109" t="s">
        <v>41</v>
      </c>
      <c r="F33" s="120">
        <f>ROUND((SUM(BE119:BE146)),  2)</f>
        <v>0</v>
      </c>
      <c r="G33" s="31"/>
      <c r="H33" s="31"/>
      <c r="I33" s="121">
        <v>0.21</v>
      </c>
      <c r="J33" s="120">
        <f>ROUND(((SUM(BE119:BE146))*I33),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9" t="s">
        <v>42</v>
      </c>
      <c r="F34" s="120">
        <f>ROUND((SUM(BF119:BF146)),  2)</f>
        <v>0</v>
      </c>
      <c r="G34" s="31"/>
      <c r="H34" s="31"/>
      <c r="I34" s="121">
        <v>0.15</v>
      </c>
      <c r="J34" s="120">
        <f>ROUND(((SUM(BF119:BF146))*I34),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ROUND((SUM(BG119:BG146)),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ROUND((SUM(BH119:BH146)),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ROUND((SUM(BI119:BI146)),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hidden="1" customHeight="1">
      <c r="A85" s="31"/>
      <c r="B85" s="32"/>
      <c r="C85" s="33"/>
      <c r="D85" s="33"/>
      <c r="E85" s="243" t="str">
        <f>E7</f>
        <v>Rekonstrukce ústředního vytápění a kotelny v zámku - změna zdroje vytápění</v>
      </c>
      <c r="F85" s="244"/>
      <c r="G85" s="244"/>
      <c r="H85" s="24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hidden="1" customHeight="1">
      <c r="A87" s="31"/>
      <c r="B87" s="32"/>
      <c r="C87" s="33"/>
      <c r="D87" s="33"/>
      <c r="E87" s="240" t="str">
        <f>E9</f>
        <v>2021/058-1 - SO 01 - Prodloužení plynovodu + plynovodní přípojka</v>
      </c>
      <c r="F87" s="242"/>
      <c r="G87" s="242"/>
      <c r="H87" s="242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Horažďovice</v>
      </c>
      <c r="G89" s="33"/>
      <c r="H89" s="33"/>
      <c r="I89" s="26" t="s">
        <v>22</v>
      </c>
      <c r="J89" s="63" t="str">
        <f>IF(J12="","",J12)</f>
        <v>16. 6. 2021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Horažďovice, Mírové náměstí 1, Horažďovice</v>
      </c>
      <c r="G91" s="33"/>
      <c r="H91" s="33"/>
      <c r="I91" s="26" t="s">
        <v>30</v>
      </c>
      <c r="J91" s="29" t="str">
        <f>E21</f>
        <v>THERMOLUFT 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Jan Štětka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3" t="s">
        <v>96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hidden="1" customHeight="1">
      <c r="B97" s="144"/>
      <c r="C97" s="145"/>
      <c r="D97" s="146" t="s">
        <v>98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hidden="1" customHeight="1">
      <c r="B98" s="150"/>
      <c r="C98" s="151"/>
      <c r="D98" s="152" t="s">
        <v>99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10" customFormat="1" ht="19.899999999999999" hidden="1" customHeight="1">
      <c r="B99" s="150"/>
      <c r="C99" s="151"/>
      <c r="D99" s="152" t="s">
        <v>100</v>
      </c>
      <c r="E99" s="153"/>
      <c r="F99" s="153"/>
      <c r="G99" s="153"/>
      <c r="H99" s="153"/>
      <c r="I99" s="153"/>
      <c r="J99" s="154">
        <f>J138</f>
        <v>0</v>
      </c>
      <c r="K99" s="151"/>
      <c r="L99" s="155"/>
    </row>
    <row r="100" spans="1:31" s="2" customFormat="1" ht="21.75" hidden="1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hidden="1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hidden="1"/>
    <row r="103" spans="1:31" hidden="1"/>
    <row r="104" spans="1:31" hidden="1"/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101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43" t="str">
        <f>E7</f>
        <v>Rekonstrukce ústředního vytápění a kotelny v zámku - změna zdroje vytápění</v>
      </c>
      <c r="F109" s="244"/>
      <c r="G109" s="244"/>
      <c r="H109" s="24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91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30" customHeight="1">
      <c r="A111" s="31"/>
      <c r="B111" s="32"/>
      <c r="C111" s="33"/>
      <c r="D111" s="33"/>
      <c r="E111" s="240" t="str">
        <f>E9</f>
        <v>2021/058-1 - SO 01 - Prodloužení plynovodu + plynovodní přípojka</v>
      </c>
      <c r="F111" s="242"/>
      <c r="G111" s="242"/>
      <c r="H111" s="242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Horažďovice</v>
      </c>
      <c r="G113" s="33"/>
      <c r="H113" s="33"/>
      <c r="I113" s="26" t="s">
        <v>22</v>
      </c>
      <c r="J113" s="63" t="str">
        <f>IF(J12="","",J12)</f>
        <v>16. 6. 2021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5.7" customHeight="1">
      <c r="A115" s="31"/>
      <c r="B115" s="32"/>
      <c r="C115" s="26" t="s">
        <v>24</v>
      </c>
      <c r="D115" s="33"/>
      <c r="E115" s="33"/>
      <c r="F115" s="24" t="str">
        <f>E15</f>
        <v>Město Horažďovice, Mírové náměstí 1, Horažďovice</v>
      </c>
      <c r="G115" s="33"/>
      <c r="H115" s="33"/>
      <c r="I115" s="26" t="s">
        <v>30</v>
      </c>
      <c r="J115" s="29" t="str">
        <f>E21</f>
        <v>THERMOLUFT KT s.r.o.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28</v>
      </c>
      <c r="D116" s="33"/>
      <c r="E116" s="33"/>
      <c r="F116" s="24" t="str">
        <f>IF(E18="","",E18)</f>
        <v>Vyplň údaj</v>
      </c>
      <c r="G116" s="33"/>
      <c r="H116" s="33"/>
      <c r="I116" s="26" t="s">
        <v>33</v>
      </c>
      <c r="J116" s="29" t="str">
        <f>E24</f>
        <v>Jan Štětka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102</v>
      </c>
      <c r="D118" s="159" t="s">
        <v>61</v>
      </c>
      <c r="E118" s="159" t="s">
        <v>57</v>
      </c>
      <c r="F118" s="159" t="s">
        <v>58</v>
      </c>
      <c r="G118" s="159" t="s">
        <v>103</v>
      </c>
      <c r="H118" s="159" t="s">
        <v>104</v>
      </c>
      <c r="I118" s="159" t="s">
        <v>105</v>
      </c>
      <c r="J118" s="159" t="s">
        <v>95</v>
      </c>
      <c r="K118" s="160" t="s">
        <v>106</v>
      </c>
      <c r="L118" s="161"/>
      <c r="M118" s="72" t="s">
        <v>1</v>
      </c>
      <c r="N118" s="73" t="s">
        <v>40</v>
      </c>
      <c r="O118" s="73" t="s">
        <v>107</v>
      </c>
      <c r="P118" s="73" t="s">
        <v>108</v>
      </c>
      <c r="Q118" s="73" t="s">
        <v>109</v>
      </c>
      <c r="R118" s="73" t="s">
        <v>110</v>
      </c>
      <c r="S118" s="73" t="s">
        <v>111</v>
      </c>
      <c r="T118" s="74" t="s">
        <v>112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113</v>
      </c>
      <c r="D119" s="33"/>
      <c r="E119" s="33"/>
      <c r="F119" s="33"/>
      <c r="G119" s="33"/>
      <c r="H119" s="33"/>
      <c r="I119" s="33"/>
      <c r="J119" s="162">
        <f>BK119</f>
        <v>0</v>
      </c>
      <c r="K119" s="33"/>
      <c r="L119" s="36"/>
      <c r="M119" s="75"/>
      <c r="N119" s="163"/>
      <c r="O119" s="76"/>
      <c r="P119" s="164">
        <f>P120</f>
        <v>0</v>
      </c>
      <c r="Q119" s="76"/>
      <c r="R119" s="164">
        <f>R120</f>
        <v>0.12936999999999999</v>
      </c>
      <c r="S119" s="76"/>
      <c r="T119" s="165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75</v>
      </c>
      <c r="AU119" s="14" t="s">
        <v>97</v>
      </c>
      <c r="BK119" s="166">
        <f>BK120</f>
        <v>0</v>
      </c>
    </row>
    <row r="120" spans="1:65" s="12" customFormat="1" ht="25.9" customHeight="1">
      <c r="B120" s="167"/>
      <c r="C120" s="168"/>
      <c r="D120" s="169" t="s">
        <v>75</v>
      </c>
      <c r="E120" s="170" t="s">
        <v>114</v>
      </c>
      <c r="F120" s="170" t="s">
        <v>115</v>
      </c>
      <c r="G120" s="168"/>
      <c r="H120" s="168"/>
      <c r="I120" s="171"/>
      <c r="J120" s="172">
        <f>BK120</f>
        <v>0</v>
      </c>
      <c r="K120" s="168"/>
      <c r="L120" s="173"/>
      <c r="M120" s="174"/>
      <c r="N120" s="175"/>
      <c r="O120" s="175"/>
      <c r="P120" s="176">
        <f>P121+P138</f>
        <v>0</v>
      </c>
      <c r="Q120" s="175"/>
      <c r="R120" s="176">
        <f>R121+R138</f>
        <v>0.12936999999999999</v>
      </c>
      <c r="S120" s="175"/>
      <c r="T120" s="177">
        <f>T121+T138</f>
        <v>0</v>
      </c>
      <c r="AR120" s="178" t="s">
        <v>86</v>
      </c>
      <c r="AT120" s="179" t="s">
        <v>75</v>
      </c>
      <c r="AU120" s="179" t="s">
        <v>76</v>
      </c>
      <c r="AY120" s="178" t="s">
        <v>116</v>
      </c>
      <c r="BK120" s="180">
        <f>BK121+BK138</f>
        <v>0</v>
      </c>
    </row>
    <row r="121" spans="1:65" s="12" customFormat="1" ht="22.9" customHeight="1">
      <c r="B121" s="167"/>
      <c r="C121" s="168"/>
      <c r="D121" s="169" t="s">
        <v>75</v>
      </c>
      <c r="E121" s="181" t="s">
        <v>117</v>
      </c>
      <c r="F121" s="181" t="s">
        <v>118</v>
      </c>
      <c r="G121" s="168"/>
      <c r="H121" s="168"/>
      <c r="I121" s="171"/>
      <c r="J121" s="182">
        <f>BK121</f>
        <v>0</v>
      </c>
      <c r="K121" s="168"/>
      <c r="L121" s="173"/>
      <c r="M121" s="174"/>
      <c r="N121" s="175"/>
      <c r="O121" s="175"/>
      <c r="P121" s="176">
        <f>SUM(P122:P137)</f>
        <v>0</v>
      </c>
      <c r="Q121" s="175"/>
      <c r="R121" s="176">
        <f>SUM(R122:R137)</f>
        <v>0.12936999999999999</v>
      </c>
      <c r="S121" s="175"/>
      <c r="T121" s="177">
        <f>SUM(T122:T137)</f>
        <v>0</v>
      </c>
      <c r="AR121" s="178" t="s">
        <v>86</v>
      </c>
      <c r="AT121" s="179" t="s">
        <v>75</v>
      </c>
      <c r="AU121" s="179" t="s">
        <v>84</v>
      </c>
      <c r="AY121" s="178" t="s">
        <v>116</v>
      </c>
      <c r="BK121" s="180">
        <f>SUM(BK122:BK137)</f>
        <v>0</v>
      </c>
    </row>
    <row r="122" spans="1:65" s="2" customFormat="1" ht="24.2" customHeight="1">
      <c r="A122" s="31"/>
      <c r="B122" s="32"/>
      <c r="C122" s="183" t="s">
        <v>119</v>
      </c>
      <c r="D122" s="183" t="s">
        <v>120</v>
      </c>
      <c r="E122" s="184" t="s">
        <v>121</v>
      </c>
      <c r="F122" s="185" t="s">
        <v>122</v>
      </c>
      <c r="G122" s="186" t="s">
        <v>123</v>
      </c>
      <c r="H122" s="187">
        <v>1</v>
      </c>
      <c r="I122" s="188"/>
      <c r="J122" s="189">
        <f t="shared" ref="J122:J137" si="0">ROUND(I122*H122,2)</f>
        <v>0</v>
      </c>
      <c r="K122" s="185" t="s">
        <v>1</v>
      </c>
      <c r="L122" s="36"/>
      <c r="M122" s="190" t="s">
        <v>1</v>
      </c>
      <c r="N122" s="191" t="s">
        <v>41</v>
      </c>
      <c r="O122" s="68"/>
      <c r="P122" s="192">
        <f t="shared" ref="P122:P137" si="1">O122*H122</f>
        <v>0</v>
      </c>
      <c r="Q122" s="192">
        <v>0</v>
      </c>
      <c r="R122" s="192">
        <f t="shared" ref="R122:R137" si="2">Q122*H122</f>
        <v>0</v>
      </c>
      <c r="S122" s="192">
        <v>0</v>
      </c>
      <c r="T122" s="193">
        <f t="shared" ref="T122:T137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124</v>
      </c>
      <c r="AT122" s="194" t="s">
        <v>120</v>
      </c>
      <c r="AU122" s="194" t="s">
        <v>86</v>
      </c>
      <c r="AY122" s="14" t="s">
        <v>116</v>
      </c>
      <c r="BE122" s="195">
        <f t="shared" ref="BE122:BE137" si="4">IF(N122="základní",J122,0)</f>
        <v>0</v>
      </c>
      <c r="BF122" s="195">
        <f t="shared" ref="BF122:BF137" si="5">IF(N122="snížená",J122,0)</f>
        <v>0</v>
      </c>
      <c r="BG122" s="195">
        <f t="shared" ref="BG122:BG137" si="6">IF(N122="zákl. přenesená",J122,0)</f>
        <v>0</v>
      </c>
      <c r="BH122" s="195">
        <f t="shared" ref="BH122:BH137" si="7">IF(N122="sníž. přenesená",J122,0)</f>
        <v>0</v>
      </c>
      <c r="BI122" s="195">
        <f t="shared" ref="BI122:BI137" si="8">IF(N122="nulová",J122,0)</f>
        <v>0</v>
      </c>
      <c r="BJ122" s="14" t="s">
        <v>84</v>
      </c>
      <c r="BK122" s="195">
        <f t="shared" ref="BK122:BK137" si="9">ROUND(I122*H122,2)</f>
        <v>0</v>
      </c>
      <c r="BL122" s="14" t="s">
        <v>124</v>
      </c>
      <c r="BM122" s="194" t="s">
        <v>125</v>
      </c>
    </row>
    <row r="123" spans="1:65" s="2" customFormat="1" ht="24.2" customHeight="1">
      <c r="A123" s="31"/>
      <c r="B123" s="32"/>
      <c r="C123" s="183" t="s">
        <v>126</v>
      </c>
      <c r="D123" s="183" t="s">
        <v>120</v>
      </c>
      <c r="E123" s="184" t="s">
        <v>127</v>
      </c>
      <c r="F123" s="185" t="s">
        <v>128</v>
      </c>
      <c r="G123" s="186" t="s">
        <v>129</v>
      </c>
      <c r="H123" s="187">
        <v>1</v>
      </c>
      <c r="I123" s="188"/>
      <c r="J123" s="189">
        <f t="shared" si="0"/>
        <v>0</v>
      </c>
      <c r="K123" s="185" t="s">
        <v>1</v>
      </c>
      <c r="L123" s="36"/>
      <c r="M123" s="190" t="s">
        <v>1</v>
      </c>
      <c r="N123" s="191" t="s">
        <v>41</v>
      </c>
      <c r="O123" s="68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124</v>
      </c>
      <c r="AT123" s="194" t="s">
        <v>120</v>
      </c>
      <c r="AU123" s="194" t="s">
        <v>86</v>
      </c>
      <c r="AY123" s="14" t="s">
        <v>116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4" t="s">
        <v>84</v>
      </c>
      <c r="BK123" s="195">
        <f t="shared" si="9"/>
        <v>0</v>
      </c>
      <c r="BL123" s="14" t="s">
        <v>124</v>
      </c>
      <c r="BM123" s="194" t="s">
        <v>130</v>
      </c>
    </row>
    <row r="124" spans="1:65" s="2" customFormat="1" ht="24.2" customHeight="1">
      <c r="A124" s="31"/>
      <c r="B124" s="32"/>
      <c r="C124" s="183" t="s">
        <v>131</v>
      </c>
      <c r="D124" s="183" t="s">
        <v>120</v>
      </c>
      <c r="E124" s="184" t="s">
        <v>132</v>
      </c>
      <c r="F124" s="185" t="s">
        <v>133</v>
      </c>
      <c r="G124" s="186" t="s">
        <v>129</v>
      </c>
      <c r="H124" s="187">
        <v>1</v>
      </c>
      <c r="I124" s="188"/>
      <c r="J124" s="189">
        <f t="shared" si="0"/>
        <v>0</v>
      </c>
      <c r="K124" s="185" t="s">
        <v>1</v>
      </c>
      <c r="L124" s="36"/>
      <c r="M124" s="190" t="s">
        <v>1</v>
      </c>
      <c r="N124" s="191" t="s">
        <v>41</v>
      </c>
      <c r="O124" s="68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124</v>
      </c>
      <c r="AT124" s="194" t="s">
        <v>120</v>
      </c>
      <c r="AU124" s="194" t="s">
        <v>86</v>
      </c>
      <c r="AY124" s="14" t="s">
        <v>116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4" t="s">
        <v>84</v>
      </c>
      <c r="BK124" s="195">
        <f t="shared" si="9"/>
        <v>0</v>
      </c>
      <c r="BL124" s="14" t="s">
        <v>124</v>
      </c>
      <c r="BM124" s="194" t="s">
        <v>134</v>
      </c>
    </row>
    <row r="125" spans="1:65" s="2" customFormat="1" ht="14.45" customHeight="1">
      <c r="A125" s="31"/>
      <c r="B125" s="32"/>
      <c r="C125" s="183" t="s">
        <v>135</v>
      </c>
      <c r="D125" s="183" t="s">
        <v>120</v>
      </c>
      <c r="E125" s="184" t="s">
        <v>136</v>
      </c>
      <c r="F125" s="185" t="s">
        <v>137</v>
      </c>
      <c r="G125" s="186" t="s">
        <v>129</v>
      </c>
      <c r="H125" s="187">
        <v>1</v>
      </c>
      <c r="I125" s="188"/>
      <c r="J125" s="189">
        <f t="shared" si="0"/>
        <v>0</v>
      </c>
      <c r="K125" s="185" t="s">
        <v>1</v>
      </c>
      <c r="L125" s="36"/>
      <c r="M125" s="190" t="s">
        <v>1</v>
      </c>
      <c r="N125" s="191" t="s">
        <v>41</v>
      </c>
      <c r="O125" s="68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124</v>
      </c>
      <c r="AT125" s="194" t="s">
        <v>120</v>
      </c>
      <c r="AU125" s="194" t="s">
        <v>86</v>
      </c>
      <c r="AY125" s="14" t="s">
        <v>116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4" t="s">
        <v>84</v>
      </c>
      <c r="BK125" s="195">
        <f t="shared" si="9"/>
        <v>0</v>
      </c>
      <c r="BL125" s="14" t="s">
        <v>124</v>
      </c>
      <c r="BM125" s="194" t="s">
        <v>138</v>
      </c>
    </row>
    <row r="126" spans="1:65" s="2" customFormat="1" ht="14.45" customHeight="1">
      <c r="A126" s="31"/>
      <c r="B126" s="32"/>
      <c r="C126" s="183" t="s">
        <v>139</v>
      </c>
      <c r="D126" s="183" t="s">
        <v>120</v>
      </c>
      <c r="E126" s="184" t="s">
        <v>140</v>
      </c>
      <c r="F126" s="185" t="s">
        <v>141</v>
      </c>
      <c r="G126" s="186" t="s">
        <v>129</v>
      </c>
      <c r="H126" s="187">
        <v>1</v>
      </c>
      <c r="I126" s="188"/>
      <c r="J126" s="189">
        <f t="shared" si="0"/>
        <v>0</v>
      </c>
      <c r="K126" s="185" t="s">
        <v>1</v>
      </c>
      <c r="L126" s="36"/>
      <c r="M126" s="190" t="s">
        <v>1</v>
      </c>
      <c r="N126" s="191" t="s">
        <v>41</v>
      </c>
      <c r="O126" s="68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124</v>
      </c>
      <c r="AT126" s="194" t="s">
        <v>120</v>
      </c>
      <c r="AU126" s="194" t="s">
        <v>86</v>
      </c>
      <c r="AY126" s="14" t="s">
        <v>116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4" t="s">
        <v>84</v>
      </c>
      <c r="BK126" s="195">
        <f t="shared" si="9"/>
        <v>0</v>
      </c>
      <c r="BL126" s="14" t="s">
        <v>124</v>
      </c>
      <c r="BM126" s="194" t="s">
        <v>142</v>
      </c>
    </row>
    <row r="127" spans="1:65" s="2" customFormat="1" ht="14.45" customHeight="1">
      <c r="A127" s="31"/>
      <c r="B127" s="32"/>
      <c r="C127" s="183" t="s">
        <v>143</v>
      </c>
      <c r="D127" s="183" t="s">
        <v>120</v>
      </c>
      <c r="E127" s="184" t="s">
        <v>144</v>
      </c>
      <c r="F127" s="185" t="s">
        <v>145</v>
      </c>
      <c r="G127" s="186" t="s">
        <v>129</v>
      </c>
      <c r="H127" s="187">
        <v>1</v>
      </c>
      <c r="I127" s="188"/>
      <c r="J127" s="189">
        <f t="shared" si="0"/>
        <v>0</v>
      </c>
      <c r="K127" s="185" t="s">
        <v>1</v>
      </c>
      <c r="L127" s="36"/>
      <c r="M127" s="190" t="s">
        <v>1</v>
      </c>
      <c r="N127" s="191" t="s">
        <v>41</v>
      </c>
      <c r="O127" s="68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124</v>
      </c>
      <c r="AT127" s="194" t="s">
        <v>120</v>
      </c>
      <c r="AU127" s="194" t="s">
        <v>86</v>
      </c>
      <c r="AY127" s="14" t="s">
        <v>116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4" t="s">
        <v>84</v>
      </c>
      <c r="BK127" s="195">
        <f t="shared" si="9"/>
        <v>0</v>
      </c>
      <c r="BL127" s="14" t="s">
        <v>124</v>
      </c>
      <c r="BM127" s="194" t="s">
        <v>146</v>
      </c>
    </row>
    <row r="128" spans="1:65" s="2" customFormat="1" ht="14.45" customHeight="1">
      <c r="A128" s="31"/>
      <c r="B128" s="32"/>
      <c r="C128" s="183" t="s">
        <v>147</v>
      </c>
      <c r="D128" s="183" t="s">
        <v>120</v>
      </c>
      <c r="E128" s="184" t="s">
        <v>148</v>
      </c>
      <c r="F128" s="185" t="s">
        <v>149</v>
      </c>
      <c r="G128" s="186" t="s">
        <v>129</v>
      </c>
      <c r="H128" s="187">
        <v>1</v>
      </c>
      <c r="I128" s="188"/>
      <c r="J128" s="189">
        <f t="shared" si="0"/>
        <v>0</v>
      </c>
      <c r="K128" s="185" t="s">
        <v>1</v>
      </c>
      <c r="L128" s="36"/>
      <c r="M128" s="190" t="s">
        <v>1</v>
      </c>
      <c r="N128" s="191" t="s">
        <v>41</v>
      </c>
      <c r="O128" s="68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124</v>
      </c>
      <c r="AT128" s="194" t="s">
        <v>120</v>
      </c>
      <c r="AU128" s="194" t="s">
        <v>86</v>
      </c>
      <c r="AY128" s="14" t="s">
        <v>116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4" t="s">
        <v>84</v>
      </c>
      <c r="BK128" s="195">
        <f t="shared" si="9"/>
        <v>0</v>
      </c>
      <c r="BL128" s="14" t="s">
        <v>124</v>
      </c>
      <c r="BM128" s="194" t="s">
        <v>150</v>
      </c>
    </row>
    <row r="129" spans="1:65" s="2" customFormat="1" ht="14.45" customHeight="1">
      <c r="A129" s="31"/>
      <c r="B129" s="32"/>
      <c r="C129" s="183" t="s">
        <v>151</v>
      </c>
      <c r="D129" s="183" t="s">
        <v>120</v>
      </c>
      <c r="E129" s="184" t="s">
        <v>152</v>
      </c>
      <c r="F129" s="185" t="s">
        <v>153</v>
      </c>
      <c r="G129" s="186" t="s">
        <v>129</v>
      </c>
      <c r="H129" s="187">
        <v>1</v>
      </c>
      <c r="I129" s="188"/>
      <c r="J129" s="189">
        <f t="shared" si="0"/>
        <v>0</v>
      </c>
      <c r="K129" s="185" t="s">
        <v>1</v>
      </c>
      <c r="L129" s="36"/>
      <c r="M129" s="190" t="s">
        <v>1</v>
      </c>
      <c r="N129" s="191" t="s">
        <v>41</v>
      </c>
      <c r="O129" s="68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124</v>
      </c>
      <c r="AT129" s="194" t="s">
        <v>120</v>
      </c>
      <c r="AU129" s="194" t="s">
        <v>86</v>
      </c>
      <c r="AY129" s="14" t="s">
        <v>116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4" t="s">
        <v>84</v>
      </c>
      <c r="BK129" s="195">
        <f t="shared" si="9"/>
        <v>0</v>
      </c>
      <c r="BL129" s="14" t="s">
        <v>124</v>
      </c>
      <c r="BM129" s="194" t="s">
        <v>154</v>
      </c>
    </row>
    <row r="130" spans="1:65" s="2" customFormat="1" ht="14.45" customHeight="1">
      <c r="A130" s="31"/>
      <c r="B130" s="32"/>
      <c r="C130" s="183" t="s">
        <v>155</v>
      </c>
      <c r="D130" s="183" t="s">
        <v>120</v>
      </c>
      <c r="E130" s="184" t="s">
        <v>156</v>
      </c>
      <c r="F130" s="185" t="s">
        <v>157</v>
      </c>
      <c r="G130" s="186" t="s">
        <v>129</v>
      </c>
      <c r="H130" s="187">
        <v>1</v>
      </c>
      <c r="I130" s="188"/>
      <c r="J130" s="189">
        <f t="shared" si="0"/>
        <v>0</v>
      </c>
      <c r="K130" s="185" t="s">
        <v>1</v>
      </c>
      <c r="L130" s="36"/>
      <c r="M130" s="190" t="s">
        <v>1</v>
      </c>
      <c r="N130" s="191" t="s">
        <v>41</v>
      </c>
      <c r="O130" s="68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124</v>
      </c>
      <c r="AT130" s="194" t="s">
        <v>120</v>
      </c>
      <c r="AU130" s="194" t="s">
        <v>86</v>
      </c>
      <c r="AY130" s="14" t="s">
        <v>116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4" t="s">
        <v>84</v>
      </c>
      <c r="BK130" s="195">
        <f t="shared" si="9"/>
        <v>0</v>
      </c>
      <c r="BL130" s="14" t="s">
        <v>124</v>
      </c>
      <c r="BM130" s="194" t="s">
        <v>158</v>
      </c>
    </row>
    <row r="131" spans="1:65" s="2" customFormat="1" ht="14.45" customHeight="1">
      <c r="A131" s="31"/>
      <c r="B131" s="32"/>
      <c r="C131" s="183" t="s">
        <v>159</v>
      </c>
      <c r="D131" s="183" t="s">
        <v>120</v>
      </c>
      <c r="E131" s="184" t="s">
        <v>160</v>
      </c>
      <c r="F131" s="185" t="s">
        <v>161</v>
      </c>
      <c r="G131" s="186" t="s">
        <v>162</v>
      </c>
      <c r="H131" s="187">
        <v>1</v>
      </c>
      <c r="I131" s="188"/>
      <c r="J131" s="189">
        <f t="shared" si="0"/>
        <v>0</v>
      </c>
      <c r="K131" s="185" t="s">
        <v>1</v>
      </c>
      <c r="L131" s="36"/>
      <c r="M131" s="190" t="s">
        <v>1</v>
      </c>
      <c r="N131" s="191" t="s">
        <v>41</v>
      </c>
      <c r="O131" s="68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124</v>
      </c>
      <c r="AT131" s="194" t="s">
        <v>120</v>
      </c>
      <c r="AU131" s="194" t="s">
        <v>86</v>
      </c>
      <c r="AY131" s="14" t="s">
        <v>116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84</v>
      </c>
      <c r="BK131" s="195">
        <f t="shared" si="9"/>
        <v>0</v>
      </c>
      <c r="BL131" s="14" t="s">
        <v>124</v>
      </c>
      <c r="BM131" s="194" t="s">
        <v>163</v>
      </c>
    </row>
    <row r="132" spans="1:65" s="2" customFormat="1" ht="24.2" customHeight="1">
      <c r="A132" s="31"/>
      <c r="B132" s="32"/>
      <c r="C132" s="183" t="s">
        <v>164</v>
      </c>
      <c r="D132" s="183" t="s">
        <v>120</v>
      </c>
      <c r="E132" s="184" t="s">
        <v>165</v>
      </c>
      <c r="F132" s="185" t="s">
        <v>166</v>
      </c>
      <c r="G132" s="186" t="s">
        <v>167</v>
      </c>
      <c r="H132" s="187">
        <v>92</v>
      </c>
      <c r="I132" s="188"/>
      <c r="J132" s="189">
        <f t="shared" si="0"/>
        <v>0</v>
      </c>
      <c r="K132" s="185" t="s">
        <v>1</v>
      </c>
      <c r="L132" s="36"/>
      <c r="M132" s="190" t="s">
        <v>1</v>
      </c>
      <c r="N132" s="191" t="s">
        <v>41</v>
      </c>
      <c r="O132" s="68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124</v>
      </c>
      <c r="AT132" s="194" t="s">
        <v>120</v>
      </c>
      <c r="AU132" s="194" t="s">
        <v>86</v>
      </c>
      <c r="AY132" s="14" t="s">
        <v>116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84</v>
      </c>
      <c r="BK132" s="195">
        <f t="shared" si="9"/>
        <v>0</v>
      </c>
      <c r="BL132" s="14" t="s">
        <v>124</v>
      </c>
      <c r="BM132" s="194" t="s">
        <v>168</v>
      </c>
    </row>
    <row r="133" spans="1:65" s="2" customFormat="1" ht="14.45" customHeight="1">
      <c r="A133" s="31"/>
      <c r="B133" s="32"/>
      <c r="C133" s="183" t="s">
        <v>169</v>
      </c>
      <c r="D133" s="183" t="s">
        <v>120</v>
      </c>
      <c r="E133" s="184" t="s">
        <v>170</v>
      </c>
      <c r="F133" s="185" t="s">
        <v>171</v>
      </c>
      <c r="G133" s="186" t="s">
        <v>129</v>
      </c>
      <c r="H133" s="187">
        <v>1</v>
      </c>
      <c r="I133" s="188"/>
      <c r="J133" s="189">
        <f t="shared" si="0"/>
        <v>0</v>
      </c>
      <c r="K133" s="185" t="s">
        <v>172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3.79E-3</v>
      </c>
      <c r="R133" s="192">
        <f t="shared" si="2"/>
        <v>3.79E-3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124</v>
      </c>
      <c r="AT133" s="194" t="s">
        <v>120</v>
      </c>
      <c r="AU133" s="194" t="s">
        <v>86</v>
      </c>
      <c r="AY133" s="14" t="s">
        <v>116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124</v>
      </c>
      <c r="BM133" s="194" t="s">
        <v>173</v>
      </c>
    </row>
    <row r="134" spans="1:65" s="2" customFormat="1" ht="37.9" customHeight="1">
      <c r="A134" s="31"/>
      <c r="B134" s="32"/>
      <c r="C134" s="183" t="s">
        <v>86</v>
      </c>
      <c r="D134" s="183" t="s">
        <v>120</v>
      </c>
      <c r="E134" s="184" t="s">
        <v>174</v>
      </c>
      <c r="F134" s="185" t="s">
        <v>175</v>
      </c>
      <c r="G134" s="186" t="s">
        <v>167</v>
      </c>
      <c r="H134" s="187">
        <v>4</v>
      </c>
      <c r="I134" s="188"/>
      <c r="J134" s="189">
        <f t="shared" si="0"/>
        <v>0</v>
      </c>
      <c r="K134" s="185" t="s">
        <v>172</v>
      </c>
      <c r="L134" s="36"/>
      <c r="M134" s="190" t="s">
        <v>1</v>
      </c>
      <c r="N134" s="191" t="s">
        <v>41</v>
      </c>
      <c r="O134" s="68"/>
      <c r="P134" s="192">
        <f t="shared" si="1"/>
        <v>0</v>
      </c>
      <c r="Q134" s="192">
        <v>5.6999999999999998E-4</v>
      </c>
      <c r="R134" s="192">
        <f t="shared" si="2"/>
        <v>2.2799999999999999E-3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124</v>
      </c>
      <c r="AT134" s="194" t="s">
        <v>120</v>
      </c>
      <c r="AU134" s="194" t="s">
        <v>86</v>
      </c>
      <c r="AY134" s="14" t="s">
        <v>116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124</v>
      </c>
      <c r="BM134" s="194" t="s">
        <v>176</v>
      </c>
    </row>
    <row r="135" spans="1:65" s="2" customFormat="1" ht="37.9" customHeight="1">
      <c r="A135" s="31"/>
      <c r="B135" s="32"/>
      <c r="C135" s="183" t="s">
        <v>177</v>
      </c>
      <c r="D135" s="183" t="s">
        <v>120</v>
      </c>
      <c r="E135" s="184" t="s">
        <v>178</v>
      </c>
      <c r="F135" s="185" t="s">
        <v>179</v>
      </c>
      <c r="G135" s="186" t="s">
        <v>167</v>
      </c>
      <c r="H135" s="187">
        <v>90</v>
      </c>
      <c r="I135" s="188"/>
      <c r="J135" s="189">
        <f t="shared" si="0"/>
        <v>0</v>
      </c>
      <c r="K135" s="185" t="s">
        <v>172</v>
      </c>
      <c r="L135" s="36"/>
      <c r="M135" s="190" t="s">
        <v>1</v>
      </c>
      <c r="N135" s="191" t="s">
        <v>41</v>
      </c>
      <c r="O135" s="68"/>
      <c r="P135" s="192">
        <f t="shared" si="1"/>
        <v>0</v>
      </c>
      <c r="Q135" s="192">
        <v>1.3699999999999999E-3</v>
      </c>
      <c r="R135" s="192">
        <f t="shared" si="2"/>
        <v>0.12329999999999999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124</v>
      </c>
      <c r="AT135" s="194" t="s">
        <v>120</v>
      </c>
      <c r="AU135" s="194" t="s">
        <v>86</v>
      </c>
      <c r="AY135" s="14" t="s">
        <v>116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84</v>
      </c>
      <c r="BK135" s="195">
        <f t="shared" si="9"/>
        <v>0</v>
      </c>
      <c r="BL135" s="14" t="s">
        <v>124</v>
      </c>
      <c r="BM135" s="194" t="s">
        <v>180</v>
      </c>
    </row>
    <row r="136" spans="1:65" s="2" customFormat="1" ht="14.45" customHeight="1">
      <c r="A136" s="31"/>
      <c r="B136" s="32"/>
      <c r="C136" s="183" t="s">
        <v>181</v>
      </c>
      <c r="D136" s="183" t="s">
        <v>120</v>
      </c>
      <c r="E136" s="184" t="s">
        <v>182</v>
      </c>
      <c r="F136" s="185" t="s">
        <v>183</v>
      </c>
      <c r="G136" s="186" t="s">
        <v>167</v>
      </c>
      <c r="H136" s="187">
        <v>92</v>
      </c>
      <c r="I136" s="188"/>
      <c r="J136" s="189">
        <f t="shared" si="0"/>
        <v>0</v>
      </c>
      <c r="K136" s="185" t="s">
        <v>1</v>
      </c>
      <c r="L136" s="36"/>
      <c r="M136" s="190" t="s">
        <v>1</v>
      </c>
      <c r="N136" s="191" t="s">
        <v>41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124</v>
      </c>
      <c r="AT136" s="194" t="s">
        <v>120</v>
      </c>
      <c r="AU136" s="194" t="s">
        <v>86</v>
      </c>
      <c r="AY136" s="14" t="s">
        <v>116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84</v>
      </c>
      <c r="BK136" s="195">
        <f t="shared" si="9"/>
        <v>0</v>
      </c>
      <c r="BL136" s="14" t="s">
        <v>124</v>
      </c>
      <c r="BM136" s="194" t="s">
        <v>184</v>
      </c>
    </row>
    <row r="137" spans="1:65" s="2" customFormat="1" ht="14.45" customHeight="1">
      <c r="A137" s="31"/>
      <c r="B137" s="32"/>
      <c r="C137" s="183" t="s">
        <v>185</v>
      </c>
      <c r="D137" s="183" t="s">
        <v>120</v>
      </c>
      <c r="E137" s="184" t="s">
        <v>186</v>
      </c>
      <c r="F137" s="185" t="s">
        <v>187</v>
      </c>
      <c r="G137" s="186" t="s">
        <v>167</v>
      </c>
      <c r="H137" s="187">
        <v>94</v>
      </c>
      <c r="I137" s="188"/>
      <c r="J137" s="189">
        <f t="shared" si="0"/>
        <v>0</v>
      </c>
      <c r="K137" s="185" t="s">
        <v>1</v>
      </c>
      <c r="L137" s="36"/>
      <c r="M137" s="190" t="s">
        <v>1</v>
      </c>
      <c r="N137" s="191" t="s">
        <v>41</v>
      </c>
      <c r="O137" s="68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124</v>
      </c>
      <c r="AT137" s="194" t="s">
        <v>120</v>
      </c>
      <c r="AU137" s="194" t="s">
        <v>86</v>
      </c>
      <c r="AY137" s="14" t="s">
        <v>116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84</v>
      </c>
      <c r="BK137" s="195">
        <f t="shared" si="9"/>
        <v>0</v>
      </c>
      <c r="BL137" s="14" t="s">
        <v>124</v>
      </c>
      <c r="BM137" s="194" t="s">
        <v>188</v>
      </c>
    </row>
    <row r="138" spans="1:65" s="12" customFormat="1" ht="22.9" customHeight="1">
      <c r="B138" s="167"/>
      <c r="C138" s="168"/>
      <c r="D138" s="169" t="s">
        <v>75</v>
      </c>
      <c r="E138" s="181" t="s">
        <v>189</v>
      </c>
      <c r="F138" s="181" t="s">
        <v>190</v>
      </c>
      <c r="G138" s="168"/>
      <c r="H138" s="168"/>
      <c r="I138" s="171"/>
      <c r="J138" s="182">
        <f>BK138</f>
        <v>0</v>
      </c>
      <c r="K138" s="168"/>
      <c r="L138" s="173"/>
      <c r="M138" s="174"/>
      <c r="N138" s="175"/>
      <c r="O138" s="175"/>
      <c r="P138" s="176">
        <f>SUM(P139:P146)</f>
        <v>0</v>
      </c>
      <c r="Q138" s="175"/>
      <c r="R138" s="176">
        <f>SUM(R139:R146)</f>
        <v>0</v>
      </c>
      <c r="S138" s="175"/>
      <c r="T138" s="177">
        <f>SUM(T139:T146)</f>
        <v>0</v>
      </c>
      <c r="AR138" s="178" t="s">
        <v>86</v>
      </c>
      <c r="AT138" s="179" t="s">
        <v>75</v>
      </c>
      <c r="AU138" s="179" t="s">
        <v>84</v>
      </c>
      <c r="AY138" s="178" t="s">
        <v>116</v>
      </c>
      <c r="BK138" s="180">
        <f>SUM(BK139:BK146)</f>
        <v>0</v>
      </c>
    </row>
    <row r="139" spans="1:65" s="2" customFormat="1" ht="14.45" customHeight="1">
      <c r="A139" s="31"/>
      <c r="B139" s="32"/>
      <c r="C139" s="183" t="s">
        <v>7</v>
      </c>
      <c r="D139" s="183" t="s">
        <v>120</v>
      </c>
      <c r="E139" s="184" t="s">
        <v>191</v>
      </c>
      <c r="F139" s="185" t="s">
        <v>192</v>
      </c>
      <c r="G139" s="186" t="s">
        <v>167</v>
      </c>
      <c r="H139" s="187">
        <v>94</v>
      </c>
      <c r="I139" s="188"/>
      <c r="J139" s="189">
        <f t="shared" ref="J139:J146" si="10">ROUND(I139*H139,2)</f>
        <v>0</v>
      </c>
      <c r="K139" s="185" t="s">
        <v>1</v>
      </c>
      <c r="L139" s="36"/>
      <c r="M139" s="190" t="s">
        <v>1</v>
      </c>
      <c r="N139" s="191" t="s">
        <v>41</v>
      </c>
      <c r="O139" s="68"/>
      <c r="P139" s="192">
        <f t="shared" ref="P139:P146" si="11">O139*H139</f>
        <v>0</v>
      </c>
      <c r="Q139" s="192">
        <v>0</v>
      </c>
      <c r="R139" s="192">
        <f t="shared" ref="R139:R146" si="12">Q139*H139</f>
        <v>0</v>
      </c>
      <c r="S139" s="192">
        <v>0</v>
      </c>
      <c r="T139" s="193">
        <f t="shared" ref="T139:T146" si="1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124</v>
      </c>
      <c r="AT139" s="194" t="s">
        <v>120</v>
      </c>
      <c r="AU139" s="194" t="s">
        <v>86</v>
      </c>
      <c r="AY139" s="14" t="s">
        <v>116</v>
      </c>
      <c r="BE139" s="195">
        <f t="shared" ref="BE139:BE146" si="14">IF(N139="základní",J139,0)</f>
        <v>0</v>
      </c>
      <c r="BF139" s="195">
        <f t="shared" ref="BF139:BF146" si="15">IF(N139="snížená",J139,0)</f>
        <v>0</v>
      </c>
      <c r="BG139" s="195">
        <f t="shared" ref="BG139:BG146" si="16">IF(N139="zákl. přenesená",J139,0)</f>
        <v>0</v>
      </c>
      <c r="BH139" s="195">
        <f t="shared" ref="BH139:BH146" si="17">IF(N139="sníž. přenesená",J139,0)</f>
        <v>0</v>
      </c>
      <c r="BI139" s="195">
        <f t="shared" ref="BI139:BI146" si="18">IF(N139="nulová",J139,0)</f>
        <v>0</v>
      </c>
      <c r="BJ139" s="14" t="s">
        <v>84</v>
      </c>
      <c r="BK139" s="195">
        <f t="shared" ref="BK139:BK146" si="19">ROUND(I139*H139,2)</f>
        <v>0</v>
      </c>
      <c r="BL139" s="14" t="s">
        <v>124</v>
      </c>
      <c r="BM139" s="194" t="s">
        <v>193</v>
      </c>
    </row>
    <row r="140" spans="1:65" s="2" customFormat="1" ht="14.45" customHeight="1">
      <c r="A140" s="31"/>
      <c r="B140" s="32"/>
      <c r="C140" s="183" t="s">
        <v>8</v>
      </c>
      <c r="D140" s="183" t="s">
        <v>120</v>
      </c>
      <c r="E140" s="184" t="s">
        <v>194</v>
      </c>
      <c r="F140" s="185" t="s">
        <v>195</v>
      </c>
      <c r="G140" s="186" t="s">
        <v>196</v>
      </c>
      <c r="H140" s="187">
        <v>15</v>
      </c>
      <c r="I140" s="188"/>
      <c r="J140" s="189">
        <f t="shared" si="10"/>
        <v>0</v>
      </c>
      <c r="K140" s="185" t="s">
        <v>1</v>
      </c>
      <c r="L140" s="36"/>
      <c r="M140" s="190" t="s">
        <v>1</v>
      </c>
      <c r="N140" s="191" t="s">
        <v>41</v>
      </c>
      <c r="O140" s="68"/>
      <c r="P140" s="192">
        <f t="shared" si="11"/>
        <v>0</v>
      </c>
      <c r="Q140" s="192">
        <v>0</v>
      </c>
      <c r="R140" s="192">
        <f t="shared" si="12"/>
        <v>0</v>
      </c>
      <c r="S140" s="192">
        <v>0</v>
      </c>
      <c r="T140" s="193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124</v>
      </c>
      <c r="AT140" s="194" t="s">
        <v>120</v>
      </c>
      <c r="AU140" s="194" t="s">
        <v>86</v>
      </c>
      <c r="AY140" s="14" t="s">
        <v>116</v>
      </c>
      <c r="BE140" s="195">
        <f t="shared" si="14"/>
        <v>0</v>
      </c>
      <c r="BF140" s="195">
        <f t="shared" si="15"/>
        <v>0</v>
      </c>
      <c r="BG140" s="195">
        <f t="shared" si="16"/>
        <v>0</v>
      </c>
      <c r="BH140" s="195">
        <f t="shared" si="17"/>
        <v>0</v>
      </c>
      <c r="BI140" s="195">
        <f t="shared" si="18"/>
        <v>0</v>
      </c>
      <c r="BJ140" s="14" t="s">
        <v>84</v>
      </c>
      <c r="BK140" s="195">
        <f t="shared" si="19"/>
        <v>0</v>
      </c>
      <c r="BL140" s="14" t="s">
        <v>124</v>
      </c>
      <c r="BM140" s="194" t="s">
        <v>197</v>
      </c>
    </row>
    <row r="141" spans="1:65" s="2" customFormat="1" ht="14.45" customHeight="1">
      <c r="A141" s="31"/>
      <c r="B141" s="32"/>
      <c r="C141" s="183" t="s">
        <v>124</v>
      </c>
      <c r="D141" s="183" t="s">
        <v>120</v>
      </c>
      <c r="E141" s="184" t="s">
        <v>198</v>
      </c>
      <c r="F141" s="185" t="s">
        <v>199</v>
      </c>
      <c r="G141" s="186" t="s">
        <v>129</v>
      </c>
      <c r="H141" s="187">
        <v>1</v>
      </c>
      <c r="I141" s="188"/>
      <c r="J141" s="189">
        <f t="shared" si="10"/>
        <v>0</v>
      </c>
      <c r="K141" s="185" t="s">
        <v>1</v>
      </c>
      <c r="L141" s="36"/>
      <c r="M141" s="190" t="s">
        <v>1</v>
      </c>
      <c r="N141" s="191" t="s">
        <v>41</v>
      </c>
      <c r="O141" s="68"/>
      <c r="P141" s="192">
        <f t="shared" si="11"/>
        <v>0</v>
      </c>
      <c r="Q141" s="192">
        <v>0</v>
      </c>
      <c r="R141" s="192">
        <f t="shared" si="12"/>
        <v>0</v>
      </c>
      <c r="S141" s="192">
        <v>0</v>
      </c>
      <c r="T141" s="193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124</v>
      </c>
      <c r="AT141" s="194" t="s">
        <v>120</v>
      </c>
      <c r="AU141" s="194" t="s">
        <v>86</v>
      </c>
      <c r="AY141" s="14" t="s">
        <v>116</v>
      </c>
      <c r="BE141" s="195">
        <f t="shared" si="14"/>
        <v>0</v>
      </c>
      <c r="BF141" s="195">
        <f t="shared" si="15"/>
        <v>0</v>
      </c>
      <c r="BG141" s="195">
        <f t="shared" si="16"/>
        <v>0</v>
      </c>
      <c r="BH141" s="195">
        <f t="shared" si="17"/>
        <v>0</v>
      </c>
      <c r="BI141" s="195">
        <f t="shared" si="18"/>
        <v>0</v>
      </c>
      <c r="BJ141" s="14" t="s">
        <v>84</v>
      </c>
      <c r="BK141" s="195">
        <f t="shared" si="19"/>
        <v>0</v>
      </c>
      <c r="BL141" s="14" t="s">
        <v>124</v>
      </c>
      <c r="BM141" s="194" t="s">
        <v>200</v>
      </c>
    </row>
    <row r="142" spans="1:65" s="2" customFormat="1" ht="24.2" customHeight="1">
      <c r="A142" s="31"/>
      <c r="B142" s="32"/>
      <c r="C142" s="183" t="s">
        <v>201</v>
      </c>
      <c r="D142" s="183" t="s">
        <v>120</v>
      </c>
      <c r="E142" s="184" t="s">
        <v>202</v>
      </c>
      <c r="F142" s="185" t="s">
        <v>203</v>
      </c>
      <c r="G142" s="186" t="s">
        <v>129</v>
      </c>
      <c r="H142" s="187">
        <v>1</v>
      </c>
      <c r="I142" s="188"/>
      <c r="J142" s="189">
        <f t="shared" si="10"/>
        <v>0</v>
      </c>
      <c r="K142" s="185" t="s">
        <v>1</v>
      </c>
      <c r="L142" s="36"/>
      <c r="M142" s="190" t="s">
        <v>1</v>
      </c>
      <c r="N142" s="191" t="s">
        <v>41</v>
      </c>
      <c r="O142" s="68"/>
      <c r="P142" s="192">
        <f t="shared" si="11"/>
        <v>0</v>
      </c>
      <c r="Q142" s="192">
        <v>0</v>
      </c>
      <c r="R142" s="192">
        <f t="shared" si="12"/>
        <v>0</v>
      </c>
      <c r="S142" s="192">
        <v>0</v>
      </c>
      <c r="T142" s="193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124</v>
      </c>
      <c r="AT142" s="194" t="s">
        <v>120</v>
      </c>
      <c r="AU142" s="194" t="s">
        <v>86</v>
      </c>
      <c r="AY142" s="14" t="s">
        <v>116</v>
      </c>
      <c r="BE142" s="195">
        <f t="shared" si="14"/>
        <v>0</v>
      </c>
      <c r="BF142" s="195">
        <f t="shared" si="15"/>
        <v>0</v>
      </c>
      <c r="BG142" s="195">
        <f t="shared" si="16"/>
        <v>0</v>
      </c>
      <c r="BH142" s="195">
        <f t="shared" si="17"/>
        <v>0</v>
      </c>
      <c r="BI142" s="195">
        <f t="shared" si="18"/>
        <v>0</v>
      </c>
      <c r="BJ142" s="14" t="s">
        <v>84</v>
      </c>
      <c r="BK142" s="195">
        <f t="shared" si="19"/>
        <v>0</v>
      </c>
      <c r="BL142" s="14" t="s">
        <v>124</v>
      </c>
      <c r="BM142" s="194" t="s">
        <v>204</v>
      </c>
    </row>
    <row r="143" spans="1:65" s="2" customFormat="1" ht="14.45" customHeight="1">
      <c r="A143" s="31"/>
      <c r="B143" s="32"/>
      <c r="C143" s="183" t="s">
        <v>205</v>
      </c>
      <c r="D143" s="183" t="s">
        <v>120</v>
      </c>
      <c r="E143" s="184" t="s">
        <v>206</v>
      </c>
      <c r="F143" s="185" t="s">
        <v>207</v>
      </c>
      <c r="G143" s="186" t="s">
        <v>129</v>
      </c>
      <c r="H143" s="187">
        <v>1</v>
      </c>
      <c r="I143" s="188"/>
      <c r="J143" s="189">
        <f t="shared" si="10"/>
        <v>0</v>
      </c>
      <c r="K143" s="185" t="s">
        <v>1</v>
      </c>
      <c r="L143" s="36"/>
      <c r="M143" s="190" t="s">
        <v>1</v>
      </c>
      <c r="N143" s="191" t="s">
        <v>41</v>
      </c>
      <c r="O143" s="68"/>
      <c r="P143" s="192">
        <f t="shared" si="11"/>
        <v>0</v>
      </c>
      <c r="Q143" s="192">
        <v>0</v>
      </c>
      <c r="R143" s="192">
        <f t="shared" si="12"/>
        <v>0</v>
      </c>
      <c r="S143" s="192">
        <v>0</v>
      </c>
      <c r="T143" s="193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124</v>
      </c>
      <c r="AT143" s="194" t="s">
        <v>120</v>
      </c>
      <c r="AU143" s="194" t="s">
        <v>86</v>
      </c>
      <c r="AY143" s="14" t="s">
        <v>116</v>
      </c>
      <c r="BE143" s="195">
        <f t="shared" si="14"/>
        <v>0</v>
      </c>
      <c r="BF143" s="195">
        <f t="shared" si="15"/>
        <v>0</v>
      </c>
      <c r="BG143" s="195">
        <f t="shared" si="16"/>
        <v>0</v>
      </c>
      <c r="BH143" s="195">
        <f t="shared" si="17"/>
        <v>0</v>
      </c>
      <c r="BI143" s="195">
        <f t="shared" si="18"/>
        <v>0</v>
      </c>
      <c r="BJ143" s="14" t="s">
        <v>84</v>
      </c>
      <c r="BK143" s="195">
        <f t="shared" si="19"/>
        <v>0</v>
      </c>
      <c r="BL143" s="14" t="s">
        <v>124</v>
      </c>
      <c r="BM143" s="194" t="s">
        <v>208</v>
      </c>
    </row>
    <row r="144" spans="1:65" s="2" customFormat="1" ht="14.45" customHeight="1">
      <c r="A144" s="31"/>
      <c r="B144" s="32"/>
      <c r="C144" s="183" t="s">
        <v>209</v>
      </c>
      <c r="D144" s="183" t="s">
        <v>120</v>
      </c>
      <c r="E144" s="184" t="s">
        <v>210</v>
      </c>
      <c r="F144" s="185" t="s">
        <v>211</v>
      </c>
      <c r="G144" s="186" t="s">
        <v>129</v>
      </c>
      <c r="H144" s="187">
        <v>1</v>
      </c>
      <c r="I144" s="188"/>
      <c r="J144" s="189">
        <f t="shared" si="10"/>
        <v>0</v>
      </c>
      <c r="K144" s="185" t="s">
        <v>1</v>
      </c>
      <c r="L144" s="36"/>
      <c r="M144" s="190" t="s">
        <v>1</v>
      </c>
      <c r="N144" s="191" t="s">
        <v>41</v>
      </c>
      <c r="O144" s="68"/>
      <c r="P144" s="192">
        <f t="shared" si="11"/>
        <v>0</v>
      </c>
      <c r="Q144" s="192">
        <v>0</v>
      </c>
      <c r="R144" s="192">
        <f t="shared" si="12"/>
        <v>0</v>
      </c>
      <c r="S144" s="192">
        <v>0</v>
      </c>
      <c r="T144" s="193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124</v>
      </c>
      <c r="AT144" s="194" t="s">
        <v>120</v>
      </c>
      <c r="AU144" s="194" t="s">
        <v>86</v>
      </c>
      <c r="AY144" s="14" t="s">
        <v>116</v>
      </c>
      <c r="BE144" s="195">
        <f t="shared" si="14"/>
        <v>0</v>
      </c>
      <c r="BF144" s="195">
        <f t="shared" si="15"/>
        <v>0</v>
      </c>
      <c r="BG144" s="195">
        <f t="shared" si="16"/>
        <v>0</v>
      </c>
      <c r="BH144" s="195">
        <f t="shared" si="17"/>
        <v>0</v>
      </c>
      <c r="BI144" s="195">
        <f t="shared" si="18"/>
        <v>0</v>
      </c>
      <c r="BJ144" s="14" t="s">
        <v>84</v>
      </c>
      <c r="BK144" s="195">
        <f t="shared" si="19"/>
        <v>0</v>
      </c>
      <c r="BL144" s="14" t="s">
        <v>124</v>
      </c>
      <c r="BM144" s="194" t="s">
        <v>212</v>
      </c>
    </row>
    <row r="145" spans="1:65" s="2" customFormat="1" ht="14.45" customHeight="1">
      <c r="A145" s="31"/>
      <c r="B145" s="32"/>
      <c r="C145" s="183" t="s">
        <v>213</v>
      </c>
      <c r="D145" s="183" t="s">
        <v>120</v>
      </c>
      <c r="E145" s="184" t="s">
        <v>214</v>
      </c>
      <c r="F145" s="185" t="s">
        <v>215</v>
      </c>
      <c r="G145" s="186" t="s">
        <v>123</v>
      </c>
      <c r="H145" s="187">
        <v>1</v>
      </c>
      <c r="I145" s="188"/>
      <c r="J145" s="189">
        <f t="shared" si="10"/>
        <v>0</v>
      </c>
      <c r="K145" s="185" t="s">
        <v>1</v>
      </c>
      <c r="L145" s="36"/>
      <c r="M145" s="190" t="s">
        <v>1</v>
      </c>
      <c r="N145" s="191" t="s">
        <v>41</v>
      </c>
      <c r="O145" s="68"/>
      <c r="P145" s="192">
        <f t="shared" si="11"/>
        <v>0</v>
      </c>
      <c r="Q145" s="192">
        <v>0</v>
      </c>
      <c r="R145" s="192">
        <f t="shared" si="12"/>
        <v>0</v>
      </c>
      <c r="S145" s="192">
        <v>0</v>
      </c>
      <c r="T145" s="193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124</v>
      </c>
      <c r="AT145" s="194" t="s">
        <v>120</v>
      </c>
      <c r="AU145" s="194" t="s">
        <v>86</v>
      </c>
      <c r="AY145" s="14" t="s">
        <v>116</v>
      </c>
      <c r="BE145" s="195">
        <f t="shared" si="14"/>
        <v>0</v>
      </c>
      <c r="BF145" s="195">
        <f t="shared" si="15"/>
        <v>0</v>
      </c>
      <c r="BG145" s="195">
        <f t="shared" si="16"/>
        <v>0</v>
      </c>
      <c r="BH145" s="195">
        <f t="shared" si="17"/>
        <v>0</v>
      </c>
      <c r="BI145" s="195">
        <f t="shared" si="18"/>
        <v>0</v>
      </c>
      <c r="BJ145" s="14" t="s">
        <v>84</v>
      </c>
      <c r="BK145" s="195">
        <f t="shared" si="19"/>
        <v>0</v>
      </c>
      <c r="BL145" s="14" t="s">
        <v>124</v>
      </c>
      <c r="BM145" s="194" t="s">
        <v>216</v>
      </c>
    </row>
    <row r="146" spans="1:65" s="2" customFormat="1" ht="24.2" customHeight="1">
      <c r="A146" s="31"/>
      <c r="B146" s="32"/>
      <c r="C146" s="183" t="s">
        <v>217</v>
      </c>
      <c r="D146" s="183" t="s">
        <v>120</v>
      </c>
      <c r="E146" s="184" t="s">
        <v>218</v>
      </c>
      <c r="F146" s="185" t="s">
        <v>219</v>
      </c>
      <c r="G146" s="186" t="s">
        <v>129</v>
      </c>
      <c r="H146" s="187">
        <v>1</v>
      </c>
      <c r="I146" s="188"/>
      <c r="J146" s="189">
        <f t="shared" si="10"/>
        <v>0</v>
      </c>
      <c r="K146" s="185" t="s">
        <v>1</v>
      </c>
      <c r="L146" s="36"/>
      <c r="M146" s="196" t="s">
        <v>1</v>
      </c>
      <c r="N146" s="197" t="s">
        <v>41</v>
      </c>
      <c r="O146" s="198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124</v>
      </c>
      <c r="AT146" s="194" t="s">
        <v>120</v>
      </c>
      <c r="AU146" s="194" t="s">
        <v>86</v>
      </c>
      <c r="AY146" s="14" t="s">
        <v>116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4" t="s">
        <v>84</v>
      </c>
      <c r="BK146" s="195">
        <f t="shared" si="19"/>
        <v>0</v>
      </c>
      <c r="BL146" s="14" t="s">
        <v>124</v>
      </c>
      <c r="BM146" s="194" t="s">
        <v>220</v>
      </c>
    </row>
    <row r="147" spans="1:65" s="2" customFormat="1" ht="6.95" customHeight="1">
      <c r="A147" s="3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36"/>
      <c r="M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</sheetData>
  <sheetProtection algorithmName="SHA-512" hashValue="XKTqjEK7cOcw7XTalRCA+I0KSz2vY20xyT20CLte7lyjKn0ITjax/uQ9HaeatYmBRhXMcHG2zdO1ytPAKyGxBg==" saltValue="C3jW6Hw3rzG6SAhGSqOl10cQTBkxCd8bFh+XbTwD8vmY3Z19fN9ayrDFRDaiatDycCsw9jjueW1UmivRaSxN4g==" spinCount="100000" sheet="1" objects="1" scenarios="1" formatColumns="0" formatRows="0" autoFilter="0"/>
  <autoFilter ref="C118:K14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I.Etapa SO 01-Prod...</vt:lpstr>
      <vt:lpstr>'I.Etapa SO 01-Prod...'!Názvy_tisku</vt:lpstr>
      <vt:lpstr>'Rekapitulace stavby'!Názvy_tisku</vt:lpstr>
      <vt:lpstr>'I.Etapa SO 01-Prod...'!Oblast_tisku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KLIMA\fklima</dc:creator>
  <cp:lastModifiedBy>Pavel Matoušek</cp:lastModifiedBy>
  <dcterms:created xsi:type="dcterms:W3CDTF">2021-06-21T14:44:08Z</dcterms:created>
  <dcterms:modified xsi:type="dcterms:W3CDTF">2021-10-22T07:56:17Z</dcterms:modified>
</cp:coreProperties>
</file>